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fa240865\Documents\Documents to fix\List 2\Today\Board meetings\Papers\March 2019\"/>
    </mc:Choice>
  </mc:AlternateContent>
  <xr:revisionPtr revIDLastSave="0" documentId="8_{A5213F9A-9073-414A-A6A5-074BF82E5E8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I&amp;E account" sheetId="1" r:id="rId1"/>
    <sheet name="Balance Sheet" sheetId="2" r:id="rId2"/>
  </sheets>
  <externalReferences>
    <externalReference r:id="rId3"/>
  </externalReferences>
  <definedNames>
    <definedName name="_xlnm.Print_Area" localSheetId="0">'I&amp;E account'!$A$2:$K$70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8" i="2" l="1"/>
  <c r="F65" i="2"/>
  <c r="F62" i="2"/>
  <c r="F60" i="2"/>
  <c r="F59" i="2"/>
  <c r="F58" i="2"/>
  <c r="F53" i="2"/>
  <c r="F51" i="2"/>
  <c r="D50" i="2"/>
  <c r="D54" i="2" s="1"/>
  <c r="F49" i="2"/>
  <c r="F48" i="2"/>
  <c r="F40" i="2"/>
  <c r="F34" i="2"/>
  <c r="F36" i="2" s="1"/>
  <c r="E34" i="2"/>
  <c r="E28" i="2"/>
  <c r="F27" i="2"/>
  <c r="F31" i="2" s="1"/>
  <c r="F43" i="2" s="1"/>
  <c r="F24" i="2"/>
  <c r="F18" i="2"/>
  <c r="F16" i="2"/>
  <c r="F20" i="2" s="1"/>
  <c r="I66" i="1"/>
  <c r="J63" i="1"/>
  <c r="E63" i="1"/>
  <c r="D63" i="1"/>
  <c r="B63" i="1"/>
  <c r="F61" i="1"/>
  <c r="F59" i="1"/>
  <c r="F58" i="1"/>
  <c r="F57" i="1"/>
  <c r="F56" i="1"/>
  <c r="F55" i="1"/>
  <c r="F54" i="1"/>
  <c r="I52" i="1"/>
  <c r="H52" i="1"/>
  <c r="F52" i="1"/>
  <c r="J44" i="1"/>
  <c r="E44" i="1"/>
  <c r="D44" i="1"/>
  <c r="B44" i="1"/>
  <c r="H42" i="1"/>
  <c r="H44" i="1" s="1"/>
  <c r="F42" i="1"/>
  <c r="H39" i="1"/>
  <c r="E39" i="1"/>
  <c r="D39" i="1"/>
  <c r="B39" i="1"/>
  <c r="H36" i="1"/>
  <c r="B36" i="1"/>
  <c r="F30" i="1"/>
  <c r="F28" i="1"/>
  <c r="F27" i="1"/>
  <c r="F26" i="1"/>
  <c r="F25" i="1"/>
  <c r="F24" i="1"/>
  <c r="F20" i="1"/>
  <c r="H15" i="1"/>
  <c r="H20" i="1" s="1"/>
  <c r="F15" i="1"/>
  <c r="B15" i="1"/>
  <c r="F44" i="1" l="1"/>
  <c r="F54" i="2"/>
  <c r="H66" i="1"/>
  <c r="J66" i="1"/>
  <c r="F63" i="1"/>
  <c r="F66" i="1" s="1"/>
</calcChain>
</file>

<file path=xl/sharedStrings.xml><?xml version="1.0" encoding="utf-8"?>
<sst xmlns="http://schemas.openxmlformats.org/spreadsheetml/2006/main" count="192" uniqueCount="89">
  <si>
    <t>Health Education And Improvement Wales</t>
  </si>
  <si>
    <t>Year to Date</t>
  </si>
  <si>
    <t>Forecast Position</t>
  </si>
  <si>
    <t>Forecast position</t>
  </si>
  <si>
    <t>Annual Budget</t>
  </si>
  <si>
    <t>Budget</t>
  </si>
  <si>
    <t>Actual</t>
  </si>
  <si>
    <t>Variance to Date</t>
  </si>
  <si>
    <t xml:space="preserve">Forecast </t>
  </si>
  <si>
    <t>Forecast Variance</t>
  </si>
  <si>
    <t>£</t>
  </si>
  <si>
    <t>INCOME:</t>
  </si>
  <si>
    <t>Board &amp; Executive</t>
  </si>
  <si>
    <t>Welsh Government</t>
  </si>
  <si>
    <t xml:space="preserve">Medical &amp; Pharmacy </t>
  </si>
  <si>
    <t>Non-Medical Education and Training</t>
  </si>
  <si>
    <t>Human Resources and Organisation Development</t>
  </si>
  <si>
    <t>Total Income</t>
  </si>
  <si>
    <t>-</t>
  </si>
  <si>
    <t>Board &amp; Executive Pay Expenditure</t>
  </si>
  <si>
    <t>Finance &amp; Corporate Services</t>
  </si>
  <si>
    <t>Nursing</t>
  </si>
  <si>
    <t>Pay Expenditure</t>
  </si>
  <si>
    <t>Non-Pay Expenditure</t>
  </si>
  <si>
    <t>Estates &amp; Overheads</t>
  </si>
  <si>
    <t>NWIS SLA</t>
  </si>
  <si>
    <t>Total Pay &amp; Non-Pay Expenditure</t>
  </si>
  <si>
    <t>Commissioning</t>
  </si>
  <si>
    <t xml:space="preserve"> </t>
  </si>
  <si>
    <t>Education and Training Contracts with Universities</t>
  </si>
  <si>
    <t>Student Bursary Reimbursement</t>
  </si>
  <si>
    <t>Student Salary Reimbursement</t>
  </si>
  <si>
    <t>Training, Travel and Subsistence</t>
  </si>
  <si>
    <t>Postgraduate Medical, Dental &amp; Pharmacy Education Allocation</t>
  </si>
  <si>
    <t>Training Grade Allocations</t>
  </si>
  <si>
    <t>Postgraduate Medical Education Allocations</t>
  </si>
  <si>
    <t>GP Registrars</t>
  </si>
  <si>
    <t>Pharmacy</t>
  </si>
  <si>
    <t>Welsh Clinical Academic Training</t>
  </si>
  <si>
    <t>Total Commissioning Expenditure</t>
  </si>
  <si>
    <t>Net Surplus/Deficit</t>
  </si>
  <si>
    <t>Key</t>
  </si>
  <si>
    <t>Variance in ( ) is underspent or favourable. Variance as a positive is an overspend or adverse.</t>
  </si>
  <si>
    <t xml:space="preserve">Health Education And Improvement Wales </t>
  </si>
  <si>
    <t>28 February 2019</t>
  </si>
  <si>
    <t xml:space="preserve"> OPENING</t>
  </si>
  <si>
    <t xml:space="preserve"> THIS YEAR</t>
  </si>
  <si>
    <t xml:space="preserve"> CLOSING</t>
  </si>
  <si>
    <t>Adjustment</t>
  </si>
  <si>
    <t xml:space="preserve">  BALANCE</t>
  </si>
  <si>
    <t xml:space="preserve">   ACTUAL</t>
  </si>
  <si>
    <t xml:space="preserve">Balance as at </t>
  </si>
  <si>
    <t/>
  </si>
  <si>
    <t>Non-current assets</t>
  </si>
  <si>
    <t>Property, plant and equipment</t>
  </si>
  <si>
    <t>Intangible assets</t>
  </si>
  <si>
    <t>Trade and other receivables</t>
  </si>
  <si>
    <t>--------------</t>
  </si>
  <si>
    <t>Total non-current assets</t>
  </si>
  <si>
    <t>==============</t>
  </si>
  <si>
    <t xml:space="preserve">     TOTAL FIXED ASSETS</t>
  </si>
  <si>
    <t>Current assets</t>
  </si>
  <si>
    <t>Inventories</t>
  </si>
  <si>
    <t xml:space="preserve">Cash and cash equivalents </t>
  </si>
  <si>
    <t>Total current assets</t>
  </si>
  <si>
    <t>Current liabilities</t>
  </si>
  <si>
    <t>Trade and other payables</t>
  </si>
  <si>
    <t>Total current liabilities</t>
  </si>
  <si>
    <t>Non-current liabilities</t>
  </si>
  <si>
    <t>Provisions</t>
  </si>
  <si>
    <t>Total assets employed</t>
  </si>
  <si>
    <t>Financed by Taxpayers' equity</t>
  </si>
  <si>
    <t xml:space="preserve">     ORIGINATING PDC</t>
  </si>
  <si>
    <t xml:space="preserve">     NEW PDC</t>
  </si>
  <si>
    <t>General reserve</t>
  </si>
  <si>
    <t xml:space="preserve">     DONATION RESERVE</t>
  </si>
  <si>
    <t xml:space="preserve">     INCOME AND EXPENDITURE ACCOUNT</t>
  </si>
  <si>
    <t>Total Taxpayers' equity</t>
  </si>
  <si>
    <t xml:space="preserve">     SUSPENSE ACCOUNTS</t>
  </si>
  <si>
    <t xml:space="preserve">     RESEARCH AND DEVELOPMENT</t>
  </si>
  <si>
    <t xml:space="preserve">     OTHER RESERVES</t>
  </si>
  <si>
    <t xml:space="preserve">     SUBJECTIVE 00000</t>
  </si>
  <si>
    <t xml:space="preserve">     OTHER 99XXX SUBJ</t>
  </si>
  <si>
    <t xml:space="preserve">     LHB SUBJECTIVES</t>
  </si>
  <si>
    <t>Appendix 1</t>
  </si>
  <si>
    <t>Board Financial Report  1st October 2018 - 28th February 2019</t>
  </si>
  <si>
    <t>Appendix 2</t>
  </si>
  <si>
    <t>Balance Sheet</t>
  </si>
  <si>
    <t>As at 31st December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</si>
</sst>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;[Red]\(#,##0\)"/>
    <numFmt numFmtId="165" formatCode="#,##0.00;[Red]#,##0.00"/>
    <numFmt numFmtId="166" formatCode="#,##0;[Black]\(#,##0\)"/>
    <numFmt numFmtId="167" formatCode="\-#,##0.00;[Red]\-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name val="Arial"/>
      <family val="2"/>
    </font>
    <font>
      <u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2"/>
      <name val="Arial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3"/>
      <color indexed="8"/>
      <name val="Arial"/>
      <family val="2"/>
    </font>
    <font>
      <sz val="10"/>
      <name val="Arial"/>
      <family val="2"/>
    </font>
    <font>
      <b/>
      <u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indexed="27"/>
      <name val="Arial"/>
      <family val="2"/>
    </font>
    <font>
      <sz val="12"/>
      <color indexed="33"/>
      <name val="Arial"/>
      <family val="2"/>
    </font>
    <font>
      <b/>
      <u/>
      <sz val="13"/>
      <color theme="1"/>
      <name val="Calibri"/>
      <family val="2"/>
      <scheme val="minor"/>
    </font>
    <font>
      <b/>
      <u/>
      <sz val="18"/>
      <name val="Arial"/>
      <family val="2"/>
    </font>
    <font>
      <b/>
      <u/>
      <sz val="16"/>
      <name val="Arial"/>
      <family val="2"/>
    </font>
    <font>
      <b/>
      <u/>
      <sz val="14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4"/>
        <bgColor indexed="64"/>
      </patternFill>
    </fill>
  </fills>
  <borders count="40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29"/>
      </left>
      <right/>
      <top/>
      <bottom style="thin">
        <color indexed="29"/>
      </bottom>
      <diagonal/>
    </border>
    <border>
      <left style="thin">
        <color indexed="29"/>
      </left>
      <right style="thin">
        <color indexed="35"/>
      </right>
      <top/>
      <bottom style="thin">
        <color indexed="35"/>
      </bottom>
      <diagonal/>
    </border>
    <border>
      <left style="thin">
        <color indexed="35"/>
      </left>
      <right style="thin">
        <color indexed="35"/>
      </right>
      <top/>
      <bottom style="thin">
        <color indexed="35"/>
      </bottom>
      <diagonal/>
    </border>
    <border>
      <left style="thin">
        <color indexed="35"/>
      </left>
      <right/>
      <top/>
      <bottom style="thin">
        <color indexed="35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 style="thin">
        <color indexed="29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 style="thin">
        <color indexed="35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 style="thin">
        <color indexed="35"/>
      </left>
      <right/>
      <top style="thin">
        <color indexed="35"/>
      </top>
      <bottom style="thin">
        <color indexed="35"/>
      </bottom>
      <diagonal/>
    </border>
    <border>
      <left style="thin">
        <color indexed="29"/>
      </left>
      <right style="thin">
        <color indexed="35"/>
      </right>
      <top style="thin">
        <color indexed="35"/>
      </top>
      <bottom/>
      <diagonal/>
    </border>
    <border>
      <left style="thin">
        <color indexed="35"/>
      </left>
      <right style="thin">
        <color indexed="35"/>
      </right>
      <top style="thin">
        <color indexed="35"/>
      </top>
      <bottom/>
      <diagonal/>
    </border>
    <border>
      <left style="thin">
        <color indexed="35"/>
      </left>
      <right/>
      <top style="thin">
        <color indexed="35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3" fontId="0" fillId="0" borderId="0" xfId="0" applyNumberFormat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9" fontId="0" fillId="0" borderId="0" xfId="0" applyNumberFormat="1" applyAlignment="1">
      <alignment horizontal="center"/>
    </xf>
    <xf numFmtId="0" fontId="0" fillId="0" borderId="0" xfId="0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8" fillId="0" borderId="7" xfId="0" applyFont="1" applyBorder="1"/>
    <xf numFmtId="0" fontId="7" fillId="0" borderId="1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9" fontId="7" fillId="2" borderId="10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5" xfId="0" applyFont="1" applyBorder="1"/>
    <xf numFmtId="0" fontId="10" fillId="0" borderId="12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9" fontId="10" fillId="0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5" xfId="0" applyBorder="1"/>
    <xf numFmtId="0" fontId="10" fillId="0" borderId="16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1" fillId="0" borderId="5" xfId="0" applyFont="1" applyBorder="1"/>
    <xf numFmtId="0" fontId="10" fillId="0" borderId="17" xfId="0" applyFont="1" applyFill="1" applyBorder="1" applyAlignment="1">
      <alignment horizontal="center"/>
    </xf>
    <xf numFmtId="0" fontId="0" fillId="0" borderId="5" xfId="0" applyFont="1" applyBorder="1"/>
    <xf numFmtId="164" fontId="12" fillId="3" borderId="16" xfId="1" applyNumberFormat="1" applyFont="1" applyFill="1" applyBorder="1" applyAlignment="1">
      <alignment horizontal="center"/>
    </xf>
    <xf numFmtId="164" fontId="12" fillId="0" borderId="1" xfId="1" applyNumberFormat="1" applyFont="1" applyBorder="1" applyAlignment="1">
      <alignment horizontal="right"/>
    </xf>
    <xf numFmtId="164" fontId="12" fillId="3" borderId="17" xfId="1" applyNumberFormat="1" applyFont="1" applyFill="1" applyBorder="1" applyAlignment="1">
      <alignment horizontal="center"/>
    </xf>
    <xf numFmtId="164" fontId="12" fillId="3" borderId="18" xfId="1" applyNumberFormat="1" applyFont="1" applyFill="1" applyBorder="1" applyAlignment="1">
      <alignment horizontal="center"/>
    </xf>
    <xf numFmtId="164" fontId="12" fillId="0" borderId="5" xfId="1" applyNumberFormat="1" applyFont="1" applyBorder="1" applyAlignment="1">
      <alignment horizontal="right"/>
    </xf>
    <xf numFmtId="164" fontId="10" fillId="3" borderId="17" xfId="1" applyNumberFormat="1" applyFont="1" applyFill="1" applyBorder="1" applyAlignment="1">
      <alignment horizontal="center"/>
    </xf>
    <xf numFmtId="164" fontId="10" fillId="3" borderId="18" xfId="1" applyNumberFormat="1" applyFont="1" applyFill="1" applyBorder="1" applyAlignment="1">
      <alignment horizontal="center"/>
    </xf>
    <xf numFmtId="164" fontId="10" fillId="0" borderId="0" xfId="1" applyNumberFormat="1" applyFont="1" applyAlignment="1">
      <alignment horizontal="right"/>
    </xf>
    <xf numFmtId="0" fontId="0" fillId="0" borderId="19" xfId="0" applyFont="1" applyFill="1" applyBorder="1"/>
    <xf numFmtId="164" fontId="12" fillId="0" borderId="16" xfId="1" applyNumberFormat="1" applyFont="1" applyFill="1" applyBorder="1" applyAlignment="1">
      <alignment horizontal="center"/>
    </xf>
    <xf numFmtId="164" fontId="12" fillId="0" borderId="1" xfId="1" applyNumberFormat="1" applyFont="1" applyFill="1" applyBorder="1" applyAlignment="1">
      <alignment horizontal="right"/>
    </xf>
    <xf numFmtId="164" fontId="12" fillId="0" borderId="17" xfId="1" applyNumberFormat="1" applyFont="1" applyFill="1" applyBorder="1" applyAlignment="1">
      <alignment horizontal="center"/>
    </xf>
    <xf numFmtId="164" fontId="12" fillId="0" borderId="18" xfId="1" applyNumberFormat="1" applyFont="1" applyFill="1" applyBorder="1" applyAlignment="1">
      <alignment horizontal="center"/>
    </xf>
    <xf numFmtId="164" fontId="12" fillId="0" borderId="5" xfId="1" applyNumberFormat="1" applyFont="1" applyFill="1" applyBorder="1" applyAlignment="1">
      <alignment horizontal="right"/>
    </xf>
    <xf numFmtId="164" fontId="10" fillId="0" borderId="17" xfId="1" applyNumberFormat="1" applyFont="1" applyFill="1" applyBorder="1" applyAlignment="1">
      <alignment horizontal="center"/>
    </xf>
    <xf numFmtId="3" fontId="10" fillId="0" borderId="18" xfId="1" applyNumberFormat="1" applyFont="1" applyFill="1" applyBorder="1" applyAlignment="1">
      <alignment horizontal="center"/>
    </xf>
    <xf numFmtId="0" fontId="13" fillId="0" borderId="19" xfId="0" applyFont="1" applyBorder="1"/>
    <xf numFmtId="0" fontId="10" fillId="0" borderId="1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4" fillId="0" borderId="5" xfId="0" applyFont="1" applyBorder="1"/>
    <xf numFmtId="164" fontId="7" fillId="0" borderId="8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7" fillId="0" borderId="20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3" fontId="7" fillId="0" borderId="21" xfId="0" applyNumberFormat="1" applyFont="1" applyFill="1" applyBorder="1" applyAlignment="1">
      <alignment horizontal="center"/>
    </xf>
    <xf numFmtId="164" fontId="7" fillId="0" borderId="20" xfId="0" quotePrefix="1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19" xfId="0" applyFont="1" applyBorder="1"/>
    <xf numFmtId="164" fontId="10" fillId="0" borderId="17" xfId="0" applyNumberFormat="1" applyFont="1" applyFill="1" applyBorder="1" applyAlignment="1">
      <alignment horizontal="center"/>
    </xf>
    <xf numFmtId="0" fontId="9" fillId="0" borderId="19" xfId="0" applyFont="1" applyFill="1" applyBorder="1"/>
    <xf numFmtId="164" fontId="10" fillId="0" borderId="16" xfId="1" applyNumberFormat="1" applyFont="1" applyFill="1" applyBorder="1" applyAlignment="1">
      <alignment horizontal="center"/>
    </xf>
    <xf numFmtId="164" fontId="10" fillId="0" borderId="1" xfId="1" applyNumberFormat="1" applyFont="1" applyFill="1" applyBorder="1" applyAlignment="1">
      <alignment horizontal="right"/>
    </xf>
    <xf numFmtId="164" fontId="10" fillId="0" borderId="18" xfId="1" applyNumberFormat="1" applyFont="1" applyFill="1" applyBorder="1" applyAlignment="1">
      <alignment horizontal="center"/>
    </xf>
    <xf numFmtId="164" fontId="10" fillId="0" borderId="5" xfId="1" applyNumberFormat="1" applyFont="1" applyFill="1" applyBorder="1" applyAlignment="1">
      <alignment horizontal="right"/>
    </xf>
    <xf numFmtId="9" fontId="10" fillId="0" borderId="18" xfId="1" applyNumberFormat="1" applyFont="1" applyFill="1" applyBorder="1" applyAlignment="1">
      <alignment horizontal="center"/>
    </xf>
    <xf numFmtId="0" fontId="0" fillId="0" borderId="5" xfId="0" applyFont="1" applyFill="1" applyBorder="1"/>
    <xf numFmtId="0" fontId="14" fillId="0" borderId="5" xfId="0" applyFont="1" applyFill="1" applyBorder="1"/>
    <xf numFmtId="164" fontId="7" fillId="0" borderId="1" xfId="1" applyNumberFormat="1" applyFont="1" applyFill="1" applyBorder="1" applyAlignment="1">
      <alignment horizontal="right"/>
    </xf>
    <xf numFmtId="164" fontId="7" fillId="0" borderId="5" xfId="1" applyNumberFormat="1" applyFont="1" applyFill="1" applyBorder="1" applyAlignment="1">
      <alignment horizontal="right"/>
    </xf>
    <xf numFmtId="164" fontId="7" fillId="0" borderId="0" xfId="1" applyNumberFormat="1" applyFont="1" applyAlignment="1">
      <alignment horizontal="right"/>
    </xf>
    <xf numFmtId="0" fontId="13" fillId="0" borderId="5" xfId="0" applyFont="1" applyFill="1" applyBorder="1"/>
    <xf numFmtId="164" fontId="5" fillId="0" borderId="1" xfId="1" applyNumberFormat="1" applyFont="1" applyFill="1" applyBorder="1" applyAlignment="1">
      <alignment horizontal="right"/>
    </xf>
    <xf numFmtId="164" fontId="5" fillId="0" borderId="5" xfId="1" applyNumberFormat="1" applyFont="1" applyFill="1" applyBorder="1" applyAlignment="1">
      <alignment horizontal="right"/>
    </xf>
    <xf numFmtId="164" fontId="5" fillId="0" borderId="16" xfId="1" applyNumberFormat="1" applyFont="1" applyFill="1" applyBorder="1" applyAlignment="1">
      <alignment horizontal="center"/>
    </xf>
    <xf numFmtId="164" fontId="7" fillId="0" borderId="17" xfId="1" applyNumberFormat="1" applyFont="1" applyFill="1" applyBorder="1" applyAlignment="1">
      <alignment horizontal="center"/>
    </xf>
    <xf numFmtId="164" fontId="5" fillId="0" borderId="18" xfId="1" applyNumberFormat="1" applyFont="1" applyFill="1" applyBorder="1" applyAlignment="1">
      <alignment horizontal="center"/>
    </xf>
    <xf numFmtId="3" fontId="7" fillId="0" borderId="18" xfId="1" applyNumberFormat="1" applyFont="1" applyFill="1" applyBorder="1" applyAlignment="1">
      <alignment horizontal="center"/>
    </xf>
    <xf numFmtId="164" fontId="5" fillId="0" borderId="8" xfId="1" applyNumberFormat="1" applyFont="1" applyFill="1" applyBorder="1" applyAlignment="1">
      <alignment horizontal="center"/>
    </xf>
    <xf numFmtId="164" fontId="5" fillId="0" borderId="10" xfId="1" applyNumberFormat="1" applyFont="1" applyFill="1" applyBorder="1" applyAlignment="1">
      <alignment horizontal="center"/>
    </xf>
    <xf numFmtId="164" fontId="7" fillId="0" borderId="8" xfId="1" applyNumberFormat="1" applyFont="1" applyFill="1" applyBorder="1" applyAlignment="1">
      <alignment horizontal="center"/>
    </xf>
    <xf numFmtId="3" fontId="7" fillId="0" borderId="10" xfId="1" applyNumberFormat="1" applyFont="1" applyFill="1" applyBorder="1" applyAlignment="1">
      <alignment horizontal="center"/>
    </xf>
    <xf numFmtId="0" fontId="13" fillId="0" borderId="5" xfId="0" applyFont="1" applyBorder="1"/>
    <xf numFmtId="0" fontId="15" fillId="0" borderId="19" xfId="0" applyFont="1" applyBorder="1"/>
    <xf numFmtId="164" fontId="12" fillId="0" borderId="0" xfId="1" applyNumberFormat="1" applyFont="1" applyFill="1" applyBorder="1" applyAlignment="1">
      <alignment horizontal="right"/>
    </xf>
    <xf numFmtId="0" fontId="0" fillId="0" borderId="19" xfId="0" applyFont="1" applyBorder="1"/>
    <xf numFmtId="164" fontId="12" fillId="0" borderId="18" xfId="1" quotePrefix="1" applyNumberFormat="1" applyFont="1" applyFill="1" applyBorder="1" applyAlignment="1">
      <alignment horizontal="center"/>
    </xf>
    <xf numFmtId="164" fontId="5" fillId="0" borderId="0" xfId="1" applyNumberFormat="1" applyFont="1" applyFill="1" applyBorder="1" applyAlignment="1">
      <alignment horizontal="center"/>
    </xf>
    <xf numFmtId="164" fontId="10" fillId="0" borderId="0" xfId="1" applyNumberFormat="1" applyFont="1" applyBorder="1" applyAlignment="1">
      <alignment horizontal="center"/>
    </xf>
    <xf numFmtId="164" fontId="10" fillId="0" borderId="0" xfId="1" applyNumberFormat="1" applyFont="1" applyFill="1" applyBorder="1" applyAlignment="1">
      <alignment horizontal="center"/>
    </xf>
    <xf numFmtId="0" fontId="14" fillId="4" borderId="22" xfId="0" applyFont="1" applyFill="1" applyBorder="1"/>
    <xf numFmtId="164" fontId="14" fillId="4" borderId="23" xfId="1" applyNumberFormat="1" applyFont="1" applyFill="1" applyBorder="1" applyAlignment="1">
      <alignment horizontal="center" vertical="center"/>
    </xf>
    <xf numFmtId="164" fontId="14" fillId="0" borderId="1" xfId="1" applyNumberFormat="1" applyFont="1" applyBorder="1" applyAlignment="1">
      <alignment horizontal="right" vertical="center"/>
    </xf>
    <xf numFmtId="164" fontId="14" fillId="0" borderId="5" xfId="1" applyNumberFormat="1" applyFont="1" applyBorder="1" applyAlignment="1">
      <alignment horizontal="right" vertical="center"/>
    </xf>
    <xf numFmtId="164" fontId="14" fillId="4" borderId="23" xfId="1" quotePrefix="1" applyNumberFormat="1" applyFont="1" applyFill="1" applyBorder="1" applyAlignment="1">
      <alignment horizontal="center" vertical="center"/>
    </xf>
    <xf numFmtId="164" fontId="14" fillId="0" borderId="0" xfId="1" applyNumberFormat="1" applyFont="1" applyAlignment="1">
      <alignment horizontal="right" vertical="center"/>
    </xf>
    <xf numFmtId="0" fontId="2" fillId="0" borderId="0" xfId="0" applyFont="1"/>
    <xf numFmtId="0" fontId="16" fillId="0" borderId="0" xfId="0" applyFont="1"/>
    <xf numFmtId="49" fontId="17" fillId="5" borderId="24" xfId="0" applyNumberFormat="1" applyFont="1" applyFill="1" applyBorder="1" applyAlignment="1">
      <alignment horizontal="center"/>
    </xf>
    <xf numFmtId="49" fontId="17" fillId="5" borderId="0" xfId="0" applyNumberFormat="1" applyFont="1" applyFill="1" applyBorder="1" applyAlignment="1">
      <alignment horizontal="center"/>
    </xf>
    <xf numFmtId="49" fontId="17" fillId="5" borderId="17" xfId="0" applyNumberFormat="1" applyFont="1" applyFill="1" applyBorder="1" applyAlignment="1">
      <alignment horizontal="center"/>
    </xf>
    <xf numFmtId="49" fontId="17" fillId="5" borderId="25" xfId="0" applyNumberFormat="1" applyFont="1" applyFill="1" applyBorder="1" applyAlignment="1">
      <alignment horizontal="center"/>
    </xf>
    <xf numFmtId="49" fontId="17" fillId="5" borderId="26" xfId="0" applyNumberFormat="1" applyFont="1" applyFill="1" applyBorder="1" applyAlignment="1">
      <alignment horizontal="center"/>
    </xf>
    <xf numFmtId="49" fontId="17" fillId="5" borderId="27" xfId="0" applyNumberFormat="1" applyFont="1" applyFill="1" applyBorder="1" applyAlignment="1">
      <alignment horizontal="center"/>
    </xf>
    <xf numFmtId="3" fontId="17" fillId="5" borderId="17" xfId="0" applyNumberFormat="1" applyFont="1" applyFill="1" applyBorder="1" applyAlignment="1">
      <alignment horizontal="center"/>
    </xf>
    <xf numFmtId="49" fontId="17" fillId="5" borderId="24" xfId="0" applyNumberFormat="1" applyFont="1" applyFill="1" applyBorder="1"/>
    <xf numFmtId="0" fontId="16" fillId="5" borderId="0" xfId="0" applyNumberFormat="1" applyFont="1" applyFill="1" applyBorder="1" applyAlignment="1">
      <alignment horizontal="right"/>
    </xf>
    <xf numFmtId="3" fontId="16" fillId="5" borderId="17" xfId="0" applyNumberFormat="1" applyFont="1" applyFill="1" applyBorder="1" applyAlignment="1">
      <alignment horizontal="right"/>
    </xf>
    <xf numFmtId="49" fontId="16" fillId="5" borderId="24" xfId="0" applyNumberFormat="1" applyFont="1" applyFill="1" applyBorder="1"/>
    <xf numFmtId="165" fontId="16" fillId="5" borderId="0" xfId="0" applyNumberFormat="1" applyFont="1" applyFill="1" applyBorder="1" applyAlignment="1">
      <alignment horizontal="right"/>
    </xf>
    <xf numFmtId="166" fontId="16" fillId="5" borderId="17" xfId="0" applyNumberFormat="1" applyFont="1" applyFill="1" applyBorder="1" applyAlignment="1">
      <alignment horizontal="right"/>
    </xf>
    <xf numFmtId="49" fontId="16" fillId="5" borderId="0" xfId="0" applyNumberFormat="1" applyFont="1" applyFill="1" applyBorder="1" applyAlignment="1">
      <alignment horizontal="right"/>
    </xf>
    <xf numFmtId="166" fontId="16" fillId="5" borderId="20" xfId="0" applyNumberFormat="1" applyFont="1" applyFill="1" applyBorder="1" applyAlignment="1">
      <alignment horizontal="right"/>
    </xf>
    <xf numFmtId="49" fontId="16" fillId="5" borderId="0" xfId="0" quotePrefix="1" applyNumberFormat="1" applyFont="1" applyFill="1" applyBorder="1" applyAlignment="1">
      <alignment horizontal="right"/>
    </xf>
    <xf numFmtId="167" fontId="16" fillId="5" borderId="0" xfId="0" applyNumberFormat="1" applyFont="1" applyFill="1" applyBorder="1" applyAlignment="1">
      <alignment horizontal="right"/>
    </xf>
    <xf numFmtId="166" fontId="17" fillId="5" borderId="28" xfId="0" applyNumberFormat="1" applyFont="1" applyFill="1" applyBorder="1" applyAlignment="1">
      <alignment horizontal="right"/>
    </xf>
    <xf numFmtId="166" fontId="16" fillId="0" borderId="0" xfId="0" applyNumberFormat="1" applyFont="1"/>
    <xf numFmtId="164" fontId="16" fillId="5" borderId="17" xfId="0" applyNumberFormat="1" applyFont="1" applyFill="1" applyBorder="1" applyAlignment="1">
      <alignment horizontal="right"/>
    </xf>
    <xf numFmtId="49" fontId="18" fillId="5" borderId="25" xfId="0" applyNumberFormat="1" applyFont="1" applyFill="1" applyBorder="1"/>
    <xf numFmtId="49" fontId="19" fillId="5" borderId="26" xfId="0" quotePrefix="1" applyNumberFormat="1" applyFont="1" applyFill="1" applyBorder="1" applyAlignment="1">
      <alignment horizontal="right"/>
    </xf>
    <xf numFmtId="164" fontId="16" fillId="5" borderId="27" xfId="0" applyNumberFormat="1" applyFont="1" applyFill="1" applyBorder="1" applyAlignment="1">
      <alignment horizontal="right"/>
    </xf>
    <xf numFmtId="49" fontId="18" fillId="6" borderId="29" xfId="0" applyNumberFormat="1" applyFont="1" applyFill="1" applyBorder="1"/>
    <xf numFmtId="49" fontId="19" fillId="7" borderId="30" xfId="0" quotePrefix="1" applyNumberFormat="1" applyFont="1" applyFill="1" applyBorder="1" applyAlignment="1">
      <alignment horizontal="right"/>
    </xf>
    <xf numFmtId="49" fontId="19" fillId="7" borderId="31" xfId="0" quotePrefix="1" applyNumberFormat="1" applyFont="1" applyFill="1" applyBorder="1" applyAlignment="1">
      <alignment horizontal="right"/>
    </xf>
    <xf numFmtId="49" fontId="19" fillId="7" borderId="32" xfId="0" quotePrefix="1" applyNumberFormat="1" applyFont="1" applyFill="1" applyBorder="1" applyAlignment="1">
      <alignment horizontal="right"/>
    </xf>
    <xf numFmtId="3" fontId="16" fillId="7" borderId="32" xfId="0" quotePrefix="1" applyNumberFormat="1" applyFont="1" applyFill="1" applyBorder="1" applyAlignment="1">
      <alignment horizontal="right"/>
    </xf>
    <xf numFmtId="49" fontId="18" fillId="6" borderId="33" xfId="0" applyNumberFormat="1" applyFont="1" applyFill="1" applyBorder="1"/>
    <xf numFmtId="165" fontId="19" fillId="7" borderId="34" xfId="0" applyNumberFormat="1" applyFont="1" applyFill="1" applyBorder="1" applyAlignment="1">
      <alignment horizontal="right"/>
    </xf>
    <xf numFmtId="165" fontId="19" fillId="7" borderId="35" xfId="0" applyNumberFormat="1" applyFont="1" applyFill="1" applyBorder="1" applyAlignment="1">
      <alignment horizontal="right"/>
    </xf>
    <xf numFmtId="165" fontId="19" fillId="7" borderId="36" xfId="0" applyNumberFormat="1" applyFont="1" applyFill="1" applyBorder="1" applyAlignment="1">
      <alignment horizontal="right"/>
    </xf>
    <xf numFmtId="3" fontId="16" fillId="7" borderId="32" xfId="0" applyNumberFormat="1" applyFont="1" applyFill="1" applyBorder="1" applyAlignment="1">
      <alignment horizontal="right"/>
    </xf>
    <xf numFmtId="0" fontId="19" fillId="7" borderId="34" xfId="0" applyNumberFormat="1" applyFont="1" applyFill="1" applyBorder="1" applyAlignment="1">
      <alignment horizontal="right"/>
    </xf>
    <xf numFmtId="0" fontId="19" fillId="7" borderId="35" xfId="0" applyNumberFormat="1" applyFont="1" applyFill="1" applyBorder="1" applyAlignment="1">
      <alignment horizontal="right"/>
    </xf>
    <xf numFmtId="0" fontId="19" fillId="7" borderId="36" xfId="0" applyNumberFormat="1" applyFont="1" applyFill="1" applyBorder="1" applyAlignment="1">
      <alignment horizontal="right"/>
    </xf>
    <xf numFmtId="49" fontId="19" fillId="7" borderId="34" xfId="0" quotePrefix="1" applyNumberFormat="1" applyFont="1" applyFill="1" applyBorder="1" applyAlignment="1">
      <alignment horizontal="right"/>
    </xf>
    <xf numFmtId="49" fontId="19" fillId="7" borderId="35" xfId="0" quotePrefix="1" applyNumberFormat="1" applyFont="1" applyFill="1" applyBorder="1" applyAlignment="1">
      <alignment horizontal="right"/>
    </xf>
    <xf numFmtId="49" fontId="19" fillId="7" borderId="36" xfId="0" quotePrefix="1" applyNumberFormat="1" applyFont="1" applyFill="1" applyBorder="1" applyAlignment="1">
      <alignment horizontal="right"/>
    </xf>
    <xf numFmtId="3" fontId="16" fillId="7" borderId="36" xfId="0" quotePrefix="1" applyNumberFormat="1" applyFont="1" applyFill="1" applyBorder="1" applyAlignment="1">
      <alignment horizontal="right"/>
    </xf>
    <xf numFmtId="3" fontId="16" fillId="7" borderId="36" xfId="0" applyNumberFormat="1" applyFont="1" applyFill="1" applyBorder="1" applyAlignment="1">
      <alignment horizontal="right"/>
    </xf>
    <xf numFmtId="49" fontId="19" fillId="7" borderId="37" xfId="0" quotePrefix="1" applyNumberFormat="1" applyFont="1" applyFill="1" applyBorder="1" applyAlignment="1">
      <alignment horizontal="right"/>
    </xf>
    <xf numFmtId="49" fontId="19" fillId="7" borderId="38" xfId="0" quotePrefix="1" applyNumberFormat="1" applyFont="1" applyFill="1" applyBorder="1" applyAlignment="1">
      <alignment horizontal="right"/>
    </xf>
    <xf numFmtId="0" fontId="19" fillId="7" borderId="37" xfId="0" applyNumberFormat="1" applyFont="1" applyFill="1" applyBorder="1" applyAlignment="1">
      <alignment horizontal="right"/>
    </xf>
    <xf numFmtId="0" fontId="19" fillId="7" borderId="38" xfId="0" applyNumberFormat="1" applyFont="1" applyFill="1" applyBorder="1" applyAlignment="1">
      <alignment horizontal="right"/>
    </xf>
    <xf numFmtId="0" fontId="19" fillId="7" borderId="39" xfId="0" applyNumberFormat="1" applyFont="1" applyFill="1" applyBorder="1" applyAlignment="1">
      <alignment horizontal="right"/>
    </xf>
    <xf numFmtId="3" fontId="16" fillId="7" borderId="39" xfId="0" applyNumberFormat="1" applyFont="1" applyFill="1" applyBorder="1" applyAlignment="1">
      <alignment horizontal="right"/>
    </xf>
    <xf numFmtId="165" fontId="19" fillId="7" borderId="37" xfId="0" applyNumberFormat="1" applyFont="1" applyFill="1" applyBorder="1" applyAlignment="1">
      <alignment horizontal="right"/>
    </xf>
    <xf numFmtId="165" fontId="19" fillId="7" borderId="38" xfId="0" applyNumberFormat="1" applyFont="1" applyFill="1" applyBorder="1" applyAlignment="1">
      <alignment horizontal="right"/>
    </xf>
    <xf numFmtId="165" fontId="19" fillId="7" borderId="39" xfId="0" applyNumberFormat="1" applyFont="1" applyFill="1" applyBorder="1" applyAlignment="1">
      <alignment horizontal="right"/>
    </xf>
    <xf numFmtId="49" fontId="18" fillId="6" borderId="0" xfId="0" applyNumberFormat="1" applyFont="1" applyFill="1" applyBorder="1"/>
    <xf numFmtId="49" fontId="19" fillId="7" borderId="0" xfId="0" quotePrefix="1" applyNumberFormat="1" applyFont="1" applyFill="1" applyBorder="1" applyAlignment="1">
      <alignment horizontal="right"/>
    </xf>
    <xf numFmtId="3" fontId="16" fillId="0" borderId="0" xfId="0" applyNumberFormat="1" applyFont="1"/>
    <xf numFmtId="3" fontId="16" fillId="0" borderId="0" xfId="0" applyNumberFormat="1" applyFont="1" applyBorder="1"/>
    <xf numFmtId="3" fontId="20" fillId="0" borderId="0" xfId="0" applyNumberFormat="1" applyFont="1" applyAlignment="1">
      <alignment horizontal="center"/>
    </xf>
    <xf numFmtId="3" fontId="23" fillId="0" borderId="0" xfId="0" applyNumberFormat="1" applyFont="1" applyAlignment="1">
      <alignment horizontal="right"/>
    </xf>
    <xf numFmtId="0" fontId="6" fillId="2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49" fontId="17" fillId="5" borderId="24" xfId="0" applyNumberFormat="1" applyFont="1" applyFill="1" applyBorder="1" applyAlignment="1">
      <alignment horizontal="center" wrapText="1"/>
    </xf>
    <xf numFmtId="0" fontId="16" fillId="5" borderId="0" xfId="0" applyFont="1" applyFill="1" applyBorder="1" applyAlignment="1">
      <alignment horizontal="center" wrapText="1"/>
    </xf>
    <xf numFmtId="0" fontId="16" fillId="5" borderId="17" xfId="0" applyFont="1" applyFill="1" applyBorder="1" applyAlignment="1">
      <alignment horizontal="center" wrapText="1"/>
    </xf>
    <xf numFmtId="0" fontId="26" fillId="5" borderId="24" xfId="0" applyNumberFormat="1" applyFont="1" applyFill="1" applyBorder="1" applyAlignment="1">
      <alignment horizontal="center" wrapText="1"/>
    </xf>
    <xf numFmtId="0" fontId="27" fillId="5" borderId="0" xfId="0" applyFont="1" applyFill="1" applyBorder="1" applyAlignment="1">
      <alignment horizontal="center" wrapText="1"/>
    </xf>
    <xf numFmtId="0" fontId="27" fillId="5" borderId="17" xfId="0" applyFont="1" applyFill="1" applyBorder="1" applyAlignment="1">
      <alignment horizontal="center" wrapText="1"/>
    </xf>
    <xf numFmtId="49" fontId="24" fillId="5" borderId="24" xfId="0" applyNumberFormat="1" applyFont="1" applyFill="1" applyBorder="1" applyAlignment="1">
      <alignment horizontal="center" wrapText="1"/>
    </xf>
    <xf numFmtId="0" fontId="25" fillId="5" borderId="0" xfId="0" applyFont="1" applyFill="1" applyBorder="1" applyAlignment="1">
      <alignment horizontal="center" wrapText="1"/>
    </xf>
    <xf numFmtId="0" fontId="25" fillId="5" borderId="17" xfId="0" applyFont="1" applyFill="1" applyBorder="1" applyAlignment="1">
      <alignment horizontal="center" wrapText="1"/>
    </xf>
    <xf numFmtId="49" fontId="28" fillId="5" borderId="24" xfId="0" applyNumberFormat="1" applyFont="1" applyFill="1" applyBorder="1" applyAlignment="1">
      <alignment horizontal="center" wrapText="1"/>
    </xf>
    <xf numFmtId="0" fontId="29" fillId="5" borderId="0" xfId="0" applyFont="1" applyFill="1" applyBorder="1" applyAlignment="1">
      <alignment horizontal="center" wrapText="1"/>
    </xf>
    <xf numFmtId="0" fontId="29" fillId="5" borderId="17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11</xdr:col>
      <xdr:colOff>0</xdr:colOff>
      <xdr:row>2</xdr:row>
      <xdr:rowOff>111125</xdr:rowOff>
    </xdr:to>
    <xdr:pic>
      <xdr:nvPicPr>
        <xdr:cNvPr id="2" name="Picture 5" descr="Copy of Joint deanery and CU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10700" y="0"/>
          <a:ext cx="0" cy="301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1</xdr:row>
      <xdr:rowOff>0</xdr:rowOff>
    </xdr:from>
    <xdr:to>
      <xdr:col>11</xdr:col>
      <xdr:colOff>0</xdr:colOff>
      <xdr:row>2</xdr:row>
      <xdr:rowOff>111125</xdr:rowOff>
    </xdr:to>
    <xdr:pic>
      <xdr:nvPicPr>
        <xdr:cNvPr id="4" name="Picture 5" descr="Copy of Joint deanery and CU 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39300" y="0"/>
          <a:ext cx="0" cy="33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2018-19\P07\Control%20accounts\TB&amp;SOFP\CF%20&amp;%20SOF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neLog"/>
      <sheetName val="Sheet1"/>
      <sheetName val="CRITERIA"/>
      <sheetName val="SOFP"/>
      <sheetName val="Cash Flow"/>
      <sheetName val="TB"/>
      <sheetName val="Sheet4"/>
      <sheetName val="Sheet3"/>
      <sheetName val="Sheet2"/>
    </sheetNames>
    <sheetDataSet>
      <sheetData sheetId="0"/>
      <sheetData sheetId="1"/>
      <sheetData sheetId="2"/>
      <sheetData sheetId="3"/>
      <sheetData sheetId="4"/>
      <sheetData sheetId="5">
        <row r="507">
          <cell r="Q507">
            <v>65966.25</v>
          </cell>
          <cell r="S507">
            <v>-65966.25</v>
          </cell>
        </row>
      </sheetData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9"/>
  <sheetViews>
    <sheetView tabSelected="1" topLeftCell="A30" zoomScale="80" zoomScaleNormal="80" workbookViewId="0">
      <selection activeCell="F52" sqref="F52"/>
    </sheetView>
  </sheetViews>
  <sheetFormatPr defaultColWidth="9.1796875" defaultRowHeight="14.5" x14ac:dyDescent="0.35"/>
  <cols>
    <col min="1" max="1" width="65.54296875" customWidth="1"/>
    <col min="2" max="2" width="14.453125" customWidth="1"/>
    <col min="3" max="3" width="3.54296875" customWidth="1"/>
    <col min="4" max="4" width="13.54296875" customWidth="1"/>
    <col min="5" max="5" width="13.453125" customWidth="1"/>
    <col min="6" max="6" width="11" customWidth="1"/>
    <col min="7" max="7" width="2.453125" customWidth="1"/>
    <col min="8" max="8" width="12.26953125" hidden="1" customWidth="1"/>
    <col min="9" max="9" width="11.26953125" hidden="1" customWidth="1"/>
    <col min="10" max="10" width="14.81640625" customWidth="1"/>
    <col min="11" max="11" width="2.26953125" customWidth="1"/>
  </cols>
  <sheetData>
    <row r="1" spans="1:11" ht="17" x14ac:dyDescent="0.4">
      <c r="J1" s="161" t="s">
        <v>84</v>
      </c>
    </row>
    <row r="2" spans="1:11" x14ac:dyDescent="0.35">
      <c r="B2" s="1"/>
      <c r="E2" s="2"/>
      <c r="F2" s="2"/>
      <c r="H2" s="1"/>
      <c r="I2" s="3"/>
      <c r="J2" s="3"/>
    </row>
    <row r="3" spans="1:11" ht="35.15" customHeight="1" x14ac:dyDescent="0.5">
      <c r="A3" s="168" t="s">
        <v>0</v>
      </c>
      <c r="B3" s="168"/>
      <c r="C3" s="168"/>
      <c r="D3" s="168"/>
      <c r="E3" s="168"/>
      <c r="F3" s="168"/>
      <c r="G3" s="168"/>
      <c r="H3" s="168"/>
      <c r="I3" s="168"/>
      <c r="J3" s="168"/>
    </row>
    <row r="4" spans="1:11" x14ac:dyDescent="0.35">
      <c r="B4" s="5"/>
      <c r="C4" s="5"/>
      <c r="D4" s="5"/>
      <c r="E4" s="5"/>
      <c r="F4" s="5"/>
      <c r="G4" s="5"/>
      <c r="H4" s="5"/>
      <c r="I4" s="5"/>
      <c r="J4" s="5"/>
    </row>
    <row r="5" spans="1:11" ht="17.5" customHeight="1" x14ac:dyDescent="0.4">
      <c r="A5" s="169" t="s">
        <v>85</v>
      </c>
      <c r="B5" s="169"/>
      <c r="C5" s="169"/>
      <c r="D5" s="169"/>
      <c r="E5" s="169"/>
      <c r="F5" s="169"/>
      <c r="G5" s="169"/>
      <c r="H5" s="169"/>
      <c r="I5" s="169"/>
      <c r="J5" s="169"/>
    </row>
    <row r="6" spans="1:11" ht="18" x14ac:dyDescent="0.4">
      <c r="A6" s="4"/>
      <c r="B6" s="5"/>
      <c r="C6" s="5"/>
      <c r="D6" s="5"/>
      <c r="E6" s="5"/>
      <c r="F6" s="5"/>
      <c r="G6" s="5"/>
      <c r="H6" s="5"/>
      <c r="I6" s="5"/>
      <c r="J6" s="5"/>
    </row>
    <row r="7" spans="1:11" ht="15" thickBot="1" x14ac:dyDescent="0.4">
      <c r="B7" s="1"/>
      <c r="H7" s="1"/>
      <c r="I7" s="6"/>
      <c r="J7" s="6"/>
    </row>
    <row r="8" spans="1:11" ht="30.75" customHeight="1" thickBot="1" x14ac:dyDescent="0.4">
      <c r="A8" s="7"/>
      <c r="B8" s="8"/>
      <c r="C8" s="9"/>
      <c r="D8" s="163" t="s">
        <v>1</v>
      </c>
      <c r="E8" s="164"/>
      <c r="F8" s="165"/>
      <c r="G8" s="10"/>
      <c r="H8" s="166" t="s">
        <v>2</v>
      </c>
      <c r="I8" s="167"/>
      <c r="J8" s="11" t="s">
        <v>3</v>
      </c>
      <c r="K8" s="12"/>
    </row>
    <row r="9" spans="1:11" ht="26.5" thickBot="1" x14ac:dyDescent="0.4">
      <c r="A9" s="13"/>
      <c r="B9" s="11" t="s">
        <v>4</v>
      </c>
      <c r="C9" s="14"/>
      <c r="D9" s="15" t="s">
        <v>5</v>
      </c>
      <c r="E9" s="16" t="s">
        <v>6</v>
      </c>
      <c r="F9" s="17" t="s">
        <v>7</v>
      </c>
      <c r="G9" s="18"/>
      <c r="H9" s="15" t="s">
        <v>8</v>
      </c>
      <c r="I9" s="19" t="s">
        <v>9</v>
      </c>
      <c r="J9" s="20" t="s">
        <v>9</v>
      </c>
      <c r="K9" s="21"/>
    </row>
    <row r="10" spans="1:11" x14ac:dyDescent="0.35">
      <c r="A10" s="22"/>
      <c r="B10" s="23" t="s">
        <v>10</v>
      </c>
      <c r="C10" s="24"/>
      <c r="D10" s="23" t="s">
        <v>10</v>
      </c>
      <c r="E10" s="25" t="s">
        <v>10</v>
      </c>
      <c r="F10" s="26" t="s">
        <v>10</v>
      </c>
      <c r="G10" s="27"/>
      <c r="H10" s="28" t="s">
        <v>10</v>
      </c>
      <c r="I10" s="29" t="s">
        <v>10</v>
      </c>
      <c r="J10" s="26" t="s">
        <v>10</v>
      </c>
      <c r="K10" s="30"/>
    </row>
    <row r="11" spans="1:11" x14ac:dyDescent="0.35">
      <c r="A11" s="31"/>
      <c r="B11" s="32"/>
      <c r="C11" s="24"/>
      <c r="D11" s="32"/>
      <c r="E11" s="33"/>
      <c r="F11" s="34"/>
      <c r="G11" s="27"/>
      <c r="H11" s="35"/>
      <c r="I11" s="29"/>
      <c r="J11" s="34"/>
      <c r="K11" s="30"/>
    </row>
    <row r="12" spans="1:11" ht="16.5" hidden="1" x14ac:dyDescent="0.35">
      <c r="A12" s="36" t="s">
        <v>11</v>
      </c>
      <c r="B12" s="32"/>
      <c r="C12" s="24"/>
      <c r="D12" s="32"/>
      <c r="E12" s="33"/>
      <c r="F12" s="34"/>
      <c r="G12" s="27"/>
      <c r="H12" s="37"/>
      <c r="I12" s="29"/>
      <c r="J12" s="34"/>
      <c r="K12" s="30"/>
    </row>
    <row r="13" spans="1:11" ht="16.5" hidden="1" x14ac:dyDescent="0.35">
      <c r="A13" s="36"/>
      <c r="B13" s="32"/>
      <c r="C13" s="24"/>
      <c r="D13" s="32"/>
      <c r="E13" s="33"/>
      <c r="F13" s="34"/>
      <c r="G13" s="27"/>
      <c r="H13" s="37"/>
      <c r="I13" s="29"/>
      <c r="J13" s="34"/>
      <c r="K13" s="30"/>
    </row>
    <row r="14" spans="1:11" hidden="1" x14ac:dyDescent="0.35">
      <c r="A14" s="38" t="s">
        <v>12</v>
      </c>
      <c r="B14" s="39">
        <v>0</v>
      </c>
      <c r="C14" s="40"/>
      <c r="D14" s="39">
        <v>0</v>
      </c>
      <c r="E14" s="41">
        <v>0</v>
      </c>
      <c r="F14" s="42">
        <v>0</v>
      </c>
      <c r="G14" s="43"/>
      <c r="H14" s="44">
        <v>0</v>
      </c>
      <c r="I14" s="45">
        <v>0</v>
      </c>
      <c r="J14" s="42"/>
      <c r="K14" s="46"/>
    </row>
    <row r="15" spans="1:11" hidden="1" x14ac:dyDescent="0.35">
      <c r="A15" s="47" t="s">
        <v>13</v>
      </c>
      <c r="B15" s="48">
        <f>-105765919.36+117919</f>
        <v>-105648000.36</v>
      </c>
      <c r="C15" s="49"/>
      <c r="D15" s="48">
        <v>-16511491.050000001</v>
      </c>
      <c r="E15" s="50">
        <v>-15844501.02</v>
      </c>
      <c r="F15" s="51">
        <f>+E15-D15</f>
        <v>666990.03000000119</v>
      </c>
      <c r="G15" s="52"/>
      <c r="H15" s="53">
        <f>-105765919.36+117919</f>
        <v>-105648000.36</v>
      </c>
      <c r="I15" s="54">
        <v>0</v>
      </c>
      <c r="J15" s="51"/>
      <c r="K15" s="46"/>
    </row>
    <row r="16" spans="1:11" hidden="1" x14ac:dyDescent="0.35">
      <c r="A16" s="47" t="s">
        <v>14</v>
      </c>
      <c r="B16" s="48">
        <v>0</v>
      </c>
      <c r="C16" s="49"/>
      <c r="D16" s="48">
        <v>0</v>
      </c>
      <c r="E16" s="50">
        <v>0</v>
      </c>
      <c r="F16" s="51">
        <v>0</v>
      </c>
      <c r="G16" s="52"/>
      <c r="H16" s="53">
        <v>0</v>
      </c>
      <c r="I16" s="54">
        <v>0</v>
      </c>
      <c r="J16" s="51"/>
      <c r="K16" s="46"/>
    </row>
    <row r="17" spans="1:11" hidden="1" x14ac:dyDescent="0.35">
      <c r="A17" s="47" t="s">
        <v>15</v>
      </c>
      <c r="B17" s="48">
        <v>0</v>
      </c>
      <c r="C17" s="49"/>
      <c r="D17" s="48">
        <v>0</v>
      </c>
      <c r="E17" s="50">
        <v>0</v>
      </c>
      <c r="F17" s="51">
        <v>0</v>
      </c>
      <c r="G17" s="52"/>
      <c r="H17" s="53">
        <v>0</v>
      </c>
      <c r="I17" s="54">
        <v>0</v>
      </c>
      <c r="J17" s="51"/>
      <c r="K17" s="46"/>
    </row>
    <row r="18" spans="1:11" hidden="1" x14ac:dyDescent="0.35">
      <c r="A18" s="47" t="s">
        <v>16</v>
      </c>
      <c r="B18" s="48">
        <v>0</v>
      </c>
      <c r="C18" s="49"/>
      <c r="D18" s="48">
        <v>0</v>
      </c>
      <c r="E18" s="50">
        <v>0</v>
      </c>
      <c r="F18" s="51">
        <v>0</v>
      </c>
      <c r="G18" s="52"/>
      <c r="H18" s="53">
        <v>0</v>
      </c>
      <c r="I18" s="54">
        <v>0</v>
      </c>
      <c r="J18" s="51"/>
      <c r="K18" s="46"/>
    </row>
    <row r="19" spans="1:11" x14ac:dyDescent="0.35">
      <c r="A19" s="55"/>
      <c r="B19" s="35"/>
      <c r="C19" s="56"/>
      <c r="D19" s="35"/>
      <c r="E19" s="37"/>
      <c r="F19" s="57"/>
      <c r="G19" s="58"/>
      <c r="H19" s="37"/>
      <c r="I19" s="29"/>
      <c r="J19" s="57"/>
      <c r="K19" s="30"/>
    </row>
    <row r="20" spans="1:11" x14ac:dyDescent="0.35">
      <c r="A20" s="59" t="s">
        <v>17</v>
      </c>
      <c r="B20" s="60">
        <v>-106028566</v>
      </c>
      <c r="C20" s="61"/>
      <c r="D20" s="60">
        <v>-85605453</v>
      </c>
      <c r="E20" s="62">
        <v>-85599359</v>
      </c>
      <c r="F20" s="62">
        <f>E20-D20</f>
        <v>6094</v>
      </c>
      <c r="G20" s="63"/>
      <c r="H20" s="60">
        <f>SUM(H14:H19)</f>
        <v>-105648000.36</v>
      </c>
      <c r="I20" s="64">
        <v>0</v>
      </c>
      <c r="J20" s="65" t="s">
        <v>18</v>
      </c>
      <c r="K20" s="66"/>
    </row>
    <row r="21" spans="1:11" x14ac:dyDescent="0.35">
      <c r="A21" s="67"/>
      <c r="B21" s="35"/>
      <c r="C21" s="56"/>
      <c r="D21" s="35"/>
      <c r="E21" s="68"/>
      <c r="F21" s="57"/>
      <c r="G21" s="58"/>
      <c r="H21" s="37"/>
      <c r="I21" s="29"/>
      <c r="J21" s="57"/>
      <c r="K21" s="30"/>
    </row>
    <row r="22" spans="1:11" hidden="1" x14ac:dyDescent="0.35">
      <c r="A22" s="55" t="s">
        <v>19</v>
      </c>
      <c r="B22" s="35"/>
      <c r="C22" s="56"/>
      <c r="D22" s="35"/>
      <c r="E22" s="68"/>
      <c r="F22" s="57"/>
      <c r="G22" s="58"/>
      <c r="H22" s="37"/>
      <c r="I22" s="29"/>
      <c r="J22" s="57"/>
      <c r="K22" s="30"/>
    </row>
    <row r="23" spans="1:11" hidden="1" x14ac:dyDescent="0.35">
      <c r="A23" s="69"/>
      <c r="B23" s="70"/>
      <c r="C23" s="71"/>
      <c r="D23" s="70"/>
      <c r="E23" s="53"/>
      <c r="F23" s="72"/>
      <c r="G23" s="73"/>
      <c r="H23" s="53"/>
      <c r="I23" s="74"/>
      <c r="J23" s="72"/>
      <c r="K23" s="46"/>
    </row>
    <row r="24" spans="1:11" hidden="1" x14ac:dyDescent="0.35">
      <c r="A24" s="75" t="s">
        <v>12</v>
      </c>
      <c r="B24" s="70">
        <v>538986.29999999993</v>
      </c>
      <c r="C24" s="71"/>
      <c r="D24" s="70">
        <v>89831.049999999988</v>
      </c>
      <c r="E24" s="53">
        <v>82223.760000000009</v>
      </c>
      <c r="F24" s="72">
        <f>+E24-D24</f>
        <v>-7607.289999999979</v>
      </c>
      <c r="G24" s="73"/>
      <c r="H24" s="53">
        <v>538986.29999999993</v>
      </c>
      <c r="I24" s="54">
        <v>0</v>
      </c>
      <c r="J24" s="72"/>
      <c r="K24" s="46"/>
    </row>
    <row r="25" spans="1:11" hidden="1" x14ac:dyDescent="0.35">
      <c r="A25" s="75" t="s">
        <v>20</v>
      </c>
      <c r="B25" s="70">
        <v>962207.67999999993</v>
      </c>
      <c r="C25" s="49"/>
      <c r="D25" s="48">
        <v>160366.78</v>
      </c>
      <c r="E25" s="50">
        <v>142527.63999999998</v>
      </c>
      <c r="F25" s="72">
        <f t="shared" ref="F25:F28" si="0">+E25-D25</f>
        <v>-17839.140000000014</v>
      </c>
      <c r="G25" s="52"/>
      <c r="H25" s="53">
        <v>962207.67999999993</v>
      </c>
      <c r="I25" s="54">
        <v>0</v>
      </c>
      <c r="J25" s="72"/>
      <c r="K25" s="46"/>
    </row>
    <row r="26" spans="1:11" hidden="1" x14ac:dyDescent="0.35">
      <c r="A26" s="75" t="s">
        <v>14</v>
      </c>
      <c r="B26" s="70">
        <v>4239339.26</v>
      </c>
      <c r="C26" s="49"/>
      <c r="D26" s="48">
        <v>706557.71000000008</v>
      </c>
      <c r="E26" s="50">
        <v>663028.80999999982</v>
      </c>
      <c r="F26" s="72">
        <f t="shared" si="0"/>
        <v>-43528.900000000256</v>
      </c>
      <c r="G26" s="52"/>
      <c r="H26" s="53">
        <v>4239339.26</v>
      </c>
      <c r="I26" s="54">
        <v>0</v>
      </c>
      <c r="J26" s="72"/>
      <c r="K26" s="46"/>
    </row>
    <row r="27" spans="1:11" hidden="1" x14ac:dyDescent="0.35">
      <c r="A27" s="75" t="s">
        <v>21</v>
      </c>
      <c r="B27" s="70">
        <v>390574.26</v>
      </c>
      <c r="C27" s="49"/>
      <c r="D27" s="48">
        <v>65095.71</v>
      </c>
      <c r="E27" s="50">
        <v>18294.080000000002</v>
      </c>
      <c r="F27" s="72">
        <f t="shared" si="0"/>
        <v>-46801.63</v>
      </c>
      <c r="G27" s="52"/>
      <c r="H27" s="53">
        <v>390574.26</v>
      </c>
      <c r="I27" s="54">
        <v>0</v>
      </c>
      <c r="J27" s="72"/>
      <c r="K27" s="46"/>
    </row>
    <row r="28" spans="1:11" hidden="1" x14ac:dyDescent="0.35">
      <c r="A28" s="75" t="s">
        <v>16</v>
      </c>
      <c r="B28" s="70">
        <v>674903.75</v>
      </c>
      <c r="C28" s="49"/>
      <c r="D28" s="48">
        <v>112483.96</v>
      </c>
      <c r="E28" s="50">
        <v>48477.210000000006</v>
      </c>
      <c r="F28" s="72">
        <f t="shared" si="0"/>
        <v>-64006.75</v>
      </c>
      <c r="G28" s="52"/>
      <c r="H28" s="53">
        <v>674903.75</v>
      </c>
      <c r="I28" s="54">
        <v>0</v>
      </c>
      <c r="J28" s="72"/>
      <c r="K28" s="46"/>
    </row>
    <row r="29" spans="1:11" x14ac:dyDescent="0.35">
      <c r="A29" s="75"/>
      <c r="B29" s="48"/>
      <c r="C29" s="49"/>
      <c r="D29" s="48"/>
      <c r="E29" s="50"/>
      <c r="F29" s="51"/>
      <c r="G29" s="52"/>
      <c r="H29" s="53"/>
      <c r="I29" s="54"/>
      <c r="J29" s="51"/>
      <c r="K29" s="46"/>
    </row>
    <row r="30" spans="1:11" x14ac:dyDescent="0.35">
      <c r="A30" s="76" t="s">
        <v>22</v>
      </c>
      <c r="B30" s="48">
        <v>6603605</v>
      </c>
      <c r="C30" s="77"/>
      <c r="D30" s="48">
        <v>5498963</v>
      </c>
      <c r="E30" s="50">
        <v>4957118</v>
      </c>
      <c r="F30" s="51">
        <f>+E30-D30</f>
        <v>-541845</v>
      </c>
      <c r="G30" s="78"/>
      <c r="H30" s="53">
        <v>6806011.25</v>
      </c>
      <c r="I30" s="54">
        <v>0</v>
      </c>
      <c r="J30" s="51">
        <v>0</v>
      </c>
      <c r="K30" s="79"/>
    </row>
    <row r="31" spans="1:11" hidden="1" x14ac:dyDescent="0.35">
      <c r="A31" s="76"/>
      <c r="B31" s="48"/>
      <c r="C31" s="77"/>
      <c r="D31" s="48"/>
      <c r="E31" s="50"/>
      <c r="F31" s="51"/>
      <c r="G31" s="78"/>
      <c r="H31" s="53"/>
      <c r="I31" s="54"/>
      <c r="J31" s="51"/>
      <c r="K31" s="79"/>
    </row>
    <row r="32" spans="1:11" hidden="1" x14ac:dyDescent="0.35">
      <c r="A32" s="80" t="s">
        <v>23</v>
      </c>
      <c r="B32" s="48"/>
      <c r="C32" s="56"/>
      <c r="D32" s="48"/>
      <c r="E32" s="50"/>
      <c r="F32" s="51"/>
      <c r="G32" s="58"/>
      <c r="H32" s="53"/>
      <c r="I32" s="54"/>
      <c r="J32" s="51"/>
      <c r="K32" s="30"/>
    </row>
    <row r="33" spans="1:11" hidden="1" x14ac:dyDescent="0.35">
      <c r="A33" s="69"/>
      <c r="B33" s="48"/>
      <c r="C33" s="71"/>
      <c r="D33" s="48"/>
      <c r="E33" s="50"/>
      <c r="F33" s="51"/>
      <c r="G33" s="73"/>
      <c r="H33" s="53"/>
      <c r="I33" s="54"/>
      <c r="J33" s="51"/>
      <c r="K33" s="46"/>
    </row>
    <row r="34" spans="1:11" hidden="1" x14ac:dyDescent="0.35">
      <c r="A34" s="75" t="s">
        <v>12</v>
      </c>
      <c r="B34" s="48">
        <v>0</v>
      </c>
      <c r="C34" s="71"/>
      <c r="D34" s="48">
        <v>0</v>
      </c>
      <c r="E34" s="50">
        <v>898.17</v>
      </c>
      <c r="F34" s="51">
        <v>898.17</v>
      </c>
      <c r="G34" s="73"/>
      <c r="H34" s="53">
        <v>0</v>
      </c>
      <c r="I34" s="54">
        <v>0</v>
      </c>
      <c r="J34" s="51"/>
      <c r="K34" s="46"/>
    </row>
    <row r="35" spans="1:11" hidden="1" x14ac:dyDescent="0.35">
      <c r="A35" s="75" t="s">
        <v>20</v>
      </c>
      <c r="B35" s="48">
        <v>164958</v>
      </c>
      <c r="C35" s="49"/>
      <c r="D35" s="48">
        <v>27493</v>
      </c>
      <c r="E35" s="50">
        <v>47943.19</v>
      </c>
      <c r="F35" s="51">
        <v>20450.190000000002</v>
      </c>
      <c r="G35" s="52"/>
      <c r="H35" s="53">
        <v>164958</v>
      </c>
      <c r="I35" s="54">
        <v>0</v>
      </c>
      <c r="J35" s="51"/>
      <c r="K35" s="46"/>
    </row>
    <row r="36" spans="1:11" hidden="1" x14ac:dyDescent="0.35">
      <c r="A36" s="75" t="s">
        <v>14</v>
      </c>
      <c r="B36" s="48">
        <f>3877555.11-117919</f>
        <v>3759636.11</v>
      </c>
      <c r="C36" s="49"/>
      <c r="D36" s="48">
        <v>646758.84</v>
      </c>
      <c r="E36" s="50">
        <v>361763.64</v>
      </c>
      <c r="F36" s="51">
        <v>-284995.19999999995</v>
      </c>
      <c r="G36" s="52"/>
      <c r="H36" s="53">
        <f>3877555.11-117919</f>
        <v>3759636.11</v>
      </c>
      <c r="I36" s="54">
        <v>0</v>
      </c>
      <c r="J36" s="51"/>
      <c r="K36" s="46"/>
    </row>
    <row r="37" spans="1:11" hidden="1" x14ac:dyDescent="0.35">
      <c r="A37" s="75" t="s">
        <v>21</v>
      </c>
      <c r="B37" s="48">
        <v>117854</v>
      </c>
      <c r="C37" s="71"/>
      <c r="D37" s="48">
        <v>1654</v>
      </c>
      <c r="E37" s="50">
        <v>1654.21</v>
      </c>
      <c r="F37" s="51">
        <v>0.21000000000003638</v>
      </c>
      <c r="G37" s="73"/>
      <c r="H37" s="53">
        <v>117854</v>
      </c>
      <c r="I37" s="54">
        <v>0</v>
      </c>
      <c r="J37" s="51"/>
      <c r="K37" s="46"/>
    </row>
    <row r="38" spans="1:11" hidden="1" x14ac:dyDescent="0.35">
      <c r="A38" s="75" t="s">
        <v>16</v>
      </c>
      <c r="B38" s="48">
        <v>213836</v>
      </c>
      <c r="C38" s="49"/>
      <c r="D38" s="48">
        <v>26809</v>
      </c>
      <c r="E38" s="50">
        <v>22638.129999999997</v>
      </c>
      <c r="F38" s="51">
        <v>-4170.8700000000026</v>
      </c>
      <c r="G38" s="52"/>
      <c r="H38" s="53">
        <v>213836</v>
      </c>
      <c r="I38" s="54">
        <v>0</v>
      </c>
      <c r="J38" s="51"/>
      <c r="K38" s="46"/>
    </row>
    <row r="39" spans="1:11" hidden="1" x14ac:dyDescent="0.35">
      <c r="A39" s="75" t="s">
        <v>24</v>
      </c>
      <c r="B39" s="48">
        <f>548016+199103</f>
        <v>747119</v>
      </c>
      <c r="C39" s="49"/>
      <c r="D39" s="48">
        <f>102050+33184</f>
        <v>135234</v>
      </c>
      <c r="E39" s="50">
        <f>45787.34+35499</f>
        <v>81286.34</v>
      </c>
      <c r="F39" s="51">
        <v>-53947.66</v>
      </c>
      <c r="G39" s="52"/>
      <c r="H39" s="53">
        <f>548016+199103</f>
        <v>747119</v>
      </c>
      <c r="I39" s="54">
        <v>0</v>
      </c>
      <c r="J39" s="51"/>
      <c r="K39" s="46"/>
    </row>
    <row r="40" spans="1:11" hidden="1" x14ac:dyDescent="0.35">
      <c r="A40" s="75" t="s">
        <v>25</v>
      </c>
      <c r="B40" s="48">
        <v>2080000</v>
      </c>
      <c r="C40" s="49"/>
      <c r="D40" s="48">
        <v>346667</v>
      </c>
      <c r="E40" s="50">
        <v>346667</v>
      </c>
      <c r="F40" s="51">
        <v>0</v>
      </c>
      <c r="G40" s="52"/>
      <c r="H40" s="53">
        <v>2080000</v>
      </c>
      <c r="I40" s="54">
        <v>0</v>
      </c>
      <c r="J40" s="51"/>
      <c r="K40" s="46"/>
    </row>
    <row r="41" spans="1:11" x14ac:dyDescent="0.35">
      <c r="A41" s="38"/>
      <c r="B41" s="48"/>
      <c r="C41" s="49"/>
      <c r="D41" s="48"/>
      <c r="E41" s="50"/>
      <c r="F41" s="51"/>
      <c r="G41" s="52"/>
      <c r="H41" s="53"/>
      <c r="I41" s="54"/>
      <c r="J41" s="51"/>
      <c r="K41" s="46"/>
    </row>
    <row r="42" spans="1:11" x14ac:dyDescent="0.35">
      <c r="A42" s="59" t="s">
        <v>23</v>
      </c>
      <c r="B42" s="48">
        <v>7335541</v>
      </c>
      <c r="C42" s="81"/>
      <c r="D42" s="48">
        <v>5917472</v>
      </c>
      <c r="E42" s="50">
        <v>6097212</v>
      </c>
      <c r="F42" s="51">
        <f>+E42-D42</f>
        <v>179740</v>
      </c>
      <c r="G42" s="82"/>
      <c r="H42" s="53">
        <f>SUM(H34:H40)</f>
        <v>7083403.1099999994</v>
      </c>
      <c r="I42" s="54">
        <v>0</v>
      </c>
      <c r="J42" s="51">
        <v>0</v>
      </c>
      <c r="K42" s="46"/>
    </row>
    <row r="43" spans="1:11" x14ac:dyDescent="0.35">
      <c r="A43" s="59"/>
      <c r="B43" s="83"/>
      <c r="C43" s="81"/>
      <c r="D43" s="83"/>
      <c r="E43" s="84"/>
      <c r="F43" s="85"/>
      <c r="G43" s="82"/>
      <c r="H43" s="84"/>
      <c r="I43" s="86"/>
      <c r="J43" s="85"/>
      <c r="K43" s="46"/>
    </row>
    <row r="44" spans="1:11" x14ac:dyDescent="0.35">
      <c r="A44" s="59" t="s">
        <v>26</v>
      </c>
      <c r="B44" s="87">
        <f>B30+B42</f>
        <v>13939146</v>
      </c>
      <c r="C44" s="81"/>
      <c r="D44" s="88">
        <f>SUM(D30+D42)</f>
        <v>11416435</v>
      </c>
      <c r="E44" s="88">
        <f>SUM(E30+E42)</f>
        <v>11054330</v>
      </c>
      <c r="F44" s="88">
        <f>+F30+F42</f>
        <v>-362105</v>
      </c>
      <c r="G44" s="82"/>
      <c r="H44" s="89">
        <f>H42+H30</f>
        <v>13889414.359999999</v>
      </c>
      <c r="I44" s="90">
        <v>0</v>
      </c>
      <c r="J44" s="88">
        <f>SUM(J30:J42)</f>
        <v>0</v>
      </c>
      <c r="K44" s="46"/>
    </row>
    <row r="45" spans="1:11" x14ac:dyDescent="0.35">
      <c r="A45" s="59"/>
      <c r="B45" s="48"/>
      <c r="C45" s="49"/>
      <c r="D45" s="48"/>
      <c r="E45" s="53"/>
      <c r="F45" s="51"/>
      <c r="G45" s="52"/>
      <c r="H45" s="53"/>
      <c r="I45" s="54"/>
      <c r="J45" s="51"/>
      <c r="K45" s="46"/>
    </row>
    <row r="46" spans="1:11" x14ac:dyDescent="0.35">
      <c r="A46" s="91" t="s">
        <v>27</v>
      </c>
      <c r="B46" s="48"/>
      <c r="C46" s="49"/>
      <c r="D46" s="48"/>
      <c r="E46" s="53"/>
      <c r="F46" s="51"/>
      <c r="G46" s="52"/>
      <c r="H46" s="53"/>
      <c r="I46" s="54"/>
      <c r="J46" s="51"/>
      <c r="K46" s="46"/>
    </row>
    <row r="47" spans="1:11" hidden="1" x14ac:dyDescent="0.35">
      <c r="A47" s="91" t="s">
        <v>15</v>
      </c>
      <c r="B47" s="48" t="s">
        <v>28</v>
      </c>
      <c r="C47" s="49"/>
      <c r="D47" s="48" t="s">
        <v>28</v>
      </c>
      <c r="E47" s="53" t="s">
        <v>28</v>
      </c>
      <c r="F47" s="51" t="s">
        <v>28</v>
      </c>
      <c r="G47" s="52"/>
      <c r="H47" s="53" t="s">
        <v>28</v>
      </c>
      <c r="I47" s="54" t="s">
        <v>28</v>
      </c>
      <c r="J47" s="51"/>
      <c r="K47" s="46"/>
    </row>
    <row r="48" spans="1:11" hidden="1" x14ac:dyDescent="0.35">
      <c r="A48" s="38" t="s">
        <v>29</v>
      </c>
      <c r="B48" s="48">
        <v>36872905</v>
      </c>
      <c r="C48" s="49"/>
      <c r="D48" s="48">
        <v>4997188</v>
      </c>
      <c r="E48" s="53">
        <v>4894167</v>
      </c>
      <c r="F48" s="51">
        <v>-103021</v>
      </c>
      <c r="G48" s="52"/>
      <c r="H48" s="53">
        <v>36872905</v>
      </c>
      <c r="I48" s="54">
        <v>0</v>
      </c>
      <c r="J48" s="51"/>
      <c r="K48" s="46"/>
    </row>
    <row r="49" spans="1:11" hidden="1" x14ac:dyDescent="0.35">
      <c r="A49" s="38" t="s">
        <v>30</v>
      </c>
      <c r="B49" s="48">
        <v>10615746</v>
      </c>
      <c r="C49" s="49"/>
      <c r="D49" s="48">
        <v>2042097</v>
      </c>
      <c r="E49" s="53">
        <v>2033170</v>
      </c>
      <c r="F49" s="51">
        <v>-8927</v>
      </c>
      <c r="G49" s="52"/>
      <c r="H49" s="53">
        <v>10615746</v>
      </c>
      <c r="I49" s="54">
        <v>0</v>
      </c>
      <c r="J49" s="51"/>
      <c r="K49" s="46"/>
    </row>
    <row r="50" spans="1:11" hidden="1" x14ac:dyDescent="0.35">
      <c r="A50" s="38" t="s">
        <v>31</v>
      </c>
      <c r="B50" s="48">
        <v>6555720</v>
      </c>
      <c r="C50" s="49"/>
      <c r="D50" s="48">
        <v>1171880</v>
      </c>
      <c r="E50" s="53">
        <v>1132505</v>
      </c>
      <c r="F50" s="51">
        <v>-39375</v>
      </c>
      <c r="G50" s="52"/>
      <c r="H50" s="53">
        <v>6555720</v>
      </c>
      <c r="I50" s="54">
        <v>0</v>
      </c>
      <c r="J50" s="51"/>
      <c r="K50" s="46"/>
    </row>
    <row r="51" spans="1:11" hidden="1" x14ac:dyDescent="0.35">
      <c r="A51" s="38" t="s">
        <v>32</v>
      </c>
      <c r="B51" s="48">
        <v>2683629</v>
      </c>
      <c r="C51" s="49"/>
      <c r="D51" s="48">
        <v>142944</v>
      </c>
      <c r="E51" s="48">
        <v>158707.66000000015</v>
      </c>
      <c r="F51" s="51">
        <v>15763.660000000149</v>
      </c>
      <c r="G51" s="52"/>
      <c r="H51" s="48">
        <v>2683629</v>
      </c>
      <c r="I51" s="54">
        <v>0</v>
      </c>
      <c r="J51" s="51"/>
      <c r="K51" s="46"/>
    </row>
    <row r="52" spans="1:11" x14ac:dyDescent="0.35">
      <c r="A52" s="92" t="s">
        <v>15</v>
      </c>
      <c r="B52" s="48">
        <v>56545752</v>
      </c>
      <c r="C52" s="93"/>
      <c r="D52" s="48">
        <v>45257467</v>
      </c>
      <c r="E52" s="53">
        <v>45193262</v>
      </c>
      <c r="F52" s="51">
        <f t="shared" ref="F52:F63" si="1">+E52-D52</f>
        <v>-64205</v>
      </c>
      <c r="G52" s="52"/>
      <c r="H52" s="53">
        <f t="shared" ref="H52:I52" si="2">SUM(H48:H51)</f>
        <v>56728000</v>
      </c>
      <c r="I52" s="54">
        <f t="shared" si="2"/>
        <v>0</v>
      </c>
      <c r="J52" s="51">
        <v>0</v>
      </c>
      <c r="K52" s="46"/>
    </row>
    <row r="53" spans="1:11" x14ac:dyDescent="0.35">
      <c r="A53" s="94"/>
      <c r="B53" s="48"/>
      <c r="C53" s="93"/>
      <c r="D53" s="48"/>
      <c r="E53" s="53"/>
      <c r="F53" s="51"/>
      <c r="G53" s="52"/>
      <c r="H53" s="53"/>
      <c r="I53" s="54"/>
      <c r="J53" s="51"/>
      <c r="K53" s="46"/>
    </row>
    <row r="54" spans="1:11" hidden="1" x14ac:dyDescent="0.35">
      <c r="A54" s="92" t="s">
        <v>33</v>
      </c>
      <c r="B54" s="48"/>
      <c r="C54" s="93"/>
      <c r="D54" s="48"/>
      <c r="E54" s="53"/>
      <c r="F54" s="51">
        <f t="shared" si="1"/>
        <v>0</v>
      </c>
      <c r="G54" s="52"/>
      <c r="H54" s="53"/>
      <c r="I54" s="54"/>
      <c r="J54" s="51"/>
      <c r="K54" s="46"/>
    </row>
    <row r="55" spans="1:11" hidden="1" x14ac:dyDescent="0.35">
      <c r="A55" s="94" t="s">
        <v>34</v>
      </c>
      <c r="B55" s="48">
        <v>24306234</v>
      </c>
      <c r="C55" s="93"/>
      <c r="D55" s="48">
        <v>4051039</v>
      </c>
      <c r="E55" s="53">
        <v>4051040.3600000003</v>
      </c>
      <c r="F55" s="51">
        <f t="shared" si="1"/>
        <v>1.3600000003352761</v>
      </c>
      <c r="G55" s="52"/>
      <c r="H55" s="53">
        <v>24306234</v>
      </c>
      <c r="I55" s="54">
        <v>0</v>
      </c>
      <c r="J55" s="51"/>
      <c r="K55" s="46"/>
    </row>
    <row r="56" spans="1:11" hidden="1" x14ac:dyDescent="0.35">
      <c r="A56" s="94" t="s">
        <v>35</v>
      </c>
      <c r="B56" s="48">
        <v>2378706</v>
      </c>
      <c r="C56" s="93"/>
      <c r="D56" s="48">
        <v>396451</v>
      </c>
      <c r="E56" s="53">
        <v>396451.03</v>
      </c>
      <c r="F56" s="51">
        <f t="shared" si="1"/>
        <v>3.0000000027939677E-2</v>
      </c>
      <c r="G56" s="52"/>
      <c r="H56" s="53">
        <v>2378706</v>
      </c>
      <c r="I56" s="54">
        <v>0</v>
      </c>
      <c r="J56" s="51"/>
      <c r="K56" s="46"/>
    </row>
    <row r="57" spans="1:11" hidden="1" x14ac:dyDescent="0.35">
      <c r="A57" s="94" t="s">
        <v>36</v>
      </c>
      <c r="B57" s="48">
        <v>7500000</v>
      </c>
      <c r="C57" s="93"/>
      <c r="D57" s="48">
        <v>1250000</v>
      </c>
      <c r="E57" s="53">
        <v>1246315.79</v>
      </c>
      <c r="F57" s="51">
        <f t="shared" si="1"/>
        <v>-3684.2099999999627</v>
      </c>
      <c r="G57" s="52"/>
      <c r="H57" s="53">
        <v>7500000</v>
      </c>
      <c r="I57" s="54">
        <v>0</v>
      </c>
      <c r="J57" s="51"/>
      <c r="K57" s="46"/>
    </row>
    <row r="58" spans="1:11" hidden="1" x14ac:dyDescent="0.35">
      <c r="A58" s="94" t="s">
        <v>37</v>
      </c>
      <c r="B58" s="48">
        <v>0</v>
      </c>
      <c r="C58" s="93"/>
      <c r="D58" s="48">
        <v>0</v>
      </c>
      <c r="E58" s="53">
        <v>0</v>
      </c>
      <c r="F58" s="51">
        <f t="shared" si="1"/>
        <v>0</v>
      </c>
      <c r="G58" s="52"/>
      <c r="H58" s="53">
        <v>0</v>
      </c>
      <c r="I58" s="54">
        <v>0</v>
      </c>
      <c r="J58" s="51"/>
      <c r="K58" s="46"/>
    </row>
    <row r="59" spans="1:11" x14ac:dyDescent="0.35">
      <c r="A59" s="92" t="s">
        <v>33</v>
      </c>
      <c r="B59" s="48">
        <v>34624667</v>
      </c>
      <c r="C59" s="93"/>
      <c r="D59" s="48">
        <v>28753111</v>
      </c>
      <c r="E59" s="53">
        <v>28774796</v>
      </c>
      <c r="F59" s="51">
        <f t="shared" si="1"/>
        <v>21685</v>
      </c>
      <c r="G59" s="52"/>
      <c r="H59" s="53">
        <v>34184940</v>
      </c>
      <c r="I59" s="54">
        <v>0</v>
      </c>
      <c r="J59" s="95" t="s">
        <v>18</v>
      </c>
      <c r="K59" s="46"/>
    </row>
    <row r="60" spans="1:11" x14ac:dyDescent="0.35">
      <c r="A60" s="94"/>
      <c r="B60" s="48"/>
      <c r="C60" s="93"/>
      <c r="D60" s="48"/>
      <c r="E60" s="53"/>
      <c r="F60" s="51"/>
      <c r="G60" s="52"/>
      <c r="H60" s="53"/>
      <c r="I60" s="54"/>
      <c r="J60" s="51"/>
      <c r="K60" s="46"/>
    </row>
    <row r="61" spans="1:11" x14ac:dyDescent="0.35">
      <c r="A61" s="94" t="s">
        <v>38</v>
      </c>
      <c r="B61" s="48">
        <v>919001</v>
      </c>
      <c r="C61" s="93"/>
      <c r="D61" s="48">
        <v>765824</v>
      </c>
      <c r="E61" s="53">
        <v>576970</v>
      </c>
      <c r="F61" s="51">
        <f t="shared" si="1"/>
        <v>-188854</v>
      </c>
      <c r="G61" s="52"/>
      <c r="H61" s="53">
        <v>845646</v>
      </c>
      <c r="I61" s="54">
        <v>0</v>
      </c>
      <c r="J61" s="95">
        <v>0</v>
      </c>
      <c r="K61" s="46"/>
    </row>
    <row r="62" spans="1:11" x14ac:dyDescent="0.35">
      <c r="A62" s="38"/>
      <c r="B62" s="48"/>
      <c r="C62" s="49"/>
      <c r="D62" s="48"/>
      <c r="E62" s="53"/>
      <c r="F62" s="51"/>
      <c r="G62" s="52"/>
      <c r="H62" s="53"/>
      <c r="I62" s="54"/>
      <c r="J62" s="51"/>
      <c r="K62" s="46"/>
    </row>
    <row r="63" spans="1:11" x14ac:dyDescent="0.35">
      <c r="A63" s="59" t="s">
        <v>39</v>
      </c>
      <c r="B63" s="87">
        <f>+B52+B59+B61</f>
        <v>92089420</v>
      </c>
      <c r="C63" s="81"/>
      <c r="D63" s="88">
        <f t="shared" ref="D63:E63" si="3">D52+D59+D61</f>
        <v>74776402</v>
      </c>
      <c r="E63" s="88">
        <f t="shared" si="3"/>
        <v>74545028</v>
      </c>
      <c r="F63" s="88">
        <f t="shared" si="1"/>
        <v>-231374</v>
      </c>
      <c r="G63" s="82"/>
      <c r="H63" s="89">
        <v>91758586</v>
      </c>
      <c r="I63" s="90">
        <v>0</v>
      </c>
      <c r="J63" s="88">
        <f>SUM(J52:J61)</f>
        <v>0</v>
      </c>
      <c r="K63" s="46"/>
    </row>
    <row r="64" spans="1:11" x14ac:dyDescent="0.35">
      <c r="A64" s="59"/>
      <c r="B64" s="48"/>
      <c r="C64" s="81"/>
      <c r="D64" s="48"/>
      <c r="E64" s="96"/>
      <c r="F64" s="85"/>
      <c r="G64" s="82"/>
      <c r="H64" s="84"/>
      <c r="I64" s="86"/>
      <c r="J64" s="85"/>
      <c r="K64" s="46"/>
    </row>
    <row r="65" spans="1:11" x14ac:dyDescent="0.35">
      <c r="A65" s="38"/>
      <c r="B65" s="48"/>
      <c r="C65" s="40"/>
      <c r="D65" s="48"/>
      <c r="E65" s="97"/>
      <c r="F65" s="51"/>
      <c r="G65" s="43"/>
      <c r="H65" s="98"/>
      <c r="I65" s="54"/>
      <c r="J65" s="51"/>
      <c r="K65" s="46"/>
    </row>
    <row r="66" spans="1:11" ht="15" thickBot="1" x14ac:dyDescent="0.4">
      <c r="A66" s="99" t="s">
        <v>40</v>
      </c>
      <c r="B66" s="100"/>
      <c r="C66" s="101"/>
      <c r="D66" s="100"/>
      <c r="E66" s="100"/>
      <c r="F66" s="100">
        <f>+F20+F44+F63</f>
        <v>-587385</v>
      </c>
      <c r="G66" s="102"/>
      <c r="H66" s="100" t="e">
        <f>+H20+H44+H63+#REF!</f>
        <v>#REF!</v>
      </c>
      <c r="I66" s="100" t="e">
        <f>+I20+I44+I63+#REF!</f>
        <v>#REF!</v>
      </c>
      <c r="J66" s="103">
        <f>+J44+J63</f>
        <v>0</v>
      </c>
      <c r="K66" s="104"/>
    </row>
    <row r="68" spans="1:11" x14ac:dyDescent="0.35">
      <c r="A68" s="105" t="s">
        <v>41</v>
      </c>
    </row>
    <row r="69" spans="1:11" x14ac:dyDescent="0.35">
      <c r="A69" t="s">
        <v>42</v>
      </c>
    </row>
  </sheetData>
  <mergeCells count="4">
    <mergeCell ref="D8:F8"/>
    <mergeCell ref="H8:I8"/>
    <mergeCell ref="A3:J3"/>
    <mergeCell ref="A5:J5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72"/>
  <sheetViews>
    <sheetView zoomScale="70" zoomScaleNormal="70" workbookViewId="0">
      <selection activeCell="W32" sqref="W32"/>
    </sheetView>
  </sheetViews>
  <sheetFormatPr defaultColWidth="9.1796875" defaultRowHeight="14.5" x14ac:dyDescent="0.35"/>
  <cols>
    <col min="1" max="1" width="106.453125" customWidth="1"/>
    <col min="2" max="2" width="19.26953125" hidden="1" customWidth="1"/>
    <col min="3" max="3" width="21.81640625" hidden="1" customWidth="1"/>
    <col min="4" max="5" width="19.26953125" hidden="1" customWidth="1"/>
    <col min="6" max="6" width="21.7265625" bestFit="1" customWidth="1"/>
    <col min="7" max="7" width="5.453125" customWidth="1"/>
    <col min="8" max="9" width="11.54296875" bestFit="1" customWidth="1"/>
  </cols>
  <sheetData>
    <row r="1" spans="1:11" ht="18" x14ac:dyDescent="0.4">
      <c r="F1" s="162" t="s">
        <v>86</v>
      </c>
    </row>
    <row r="2" spans="1:11" s="106" customFormat="1" ht="25" x14ac:dyDescent="0.5">
      <c r="A2" s="173" t="s">
        <v>43</v>
      </c>
      <c r="B2" s="174"/>
      <c r="C2" s="174"/>
      <c r="D2" s="174"/>
      <c r="E2" s="174"/>
      <c r="F2" s="175"/>
      <c r="G2"/>
      <c r="H2"/>
      <c r="I2"/>
      <c r="J2"/>
      <c r="K2"/>
    </row>
    <row r="3" spans="1:11" s="106" customFormat="1" ht="15.5" x14ac:dyDescent="0.35">
      <c r="A3" s="107"/>
      <c r="B3" s="108"/>
      <c r="C3" s="108"/>
      <c r="D3" s="108"/>
      <c r="E3" s="108"/>
      <c r="F3" s="109"/>
      <c r="G3"/>
      <c r="H3"/>
      <c r="I3"/>
      <c r="J3"/>
      <c r="K3"/>
    </row>
    <row r="4" spans="1:11" s="106" customFormat="1" ht="23" x14ac:dyDescent="0.5">
      <c r="A4" s="176" t="s">
        <v>87</v>
      </c>
      <c r="B4" s="177"/>
      <c r="C4" s="177"/>
      <c r="D4" s="177"/>
      <c r="E4" s="177"/>
      <c r="F4" s="178"/>
      <c r="G4"/>
      <c r="H4"/>
      <c r="I4"/>
      <c r="J4"/>
      <c r="K4"/>
    </row>
    <row r="5" spans="1:11" s="106" customFormat="1" ht="15.5" x14ac:dyDescent="0.35">
      <c r="A5" s="107"/>
      <c r="B5" s="108"/>
      <c r="C5" s="108"/>
      <c r="D5" s="108"/>
      <c r="E5" s="108"/>
      <c r="F5" s="109"/>
      <c r="G5"/>
      <c r="H5"/>
      <c r="I5"/>
      <c r="J5"/>
      <c r="K5"/>
    </row>
    <row r="6" spans="1:11" s="106" customFormat="1" ht="20" x14ac:dyDescent="0.4">
      <c r="A6" s="179" t="s">
        <v>88</v>
      </c>
      <c r="B6" s="180"/>
      <c r="C6" s="180"/>
      <c r="D6" s="180"/>
      <c r="E6" s="180"/>
      <c r="F6" s="181"/>
      <c r="G6"/>
      <c r="H6"/>
      <c r="I6"/>
      <c r="J6"/>
      <c r="K6"/>
    </row>
    <row r="7" spans="1:11" s="106" customFormat="1" ht="15.5" x14ac:dyDescent="0.35">
      <c r="A7" s="170"/>
      <c r="B7" s="171"/>
      <c r="C7" s="171"/>
      <c r="D7" s="171"/>
      <c r="E7" s="171"/>
      <c r="F7" s="172"/>
      <c r="G7"/>
      <c r="H7"/>
      <c r="I7"/>
      <c r="J7"/>
      <c r="K7"/>
    </row>
    <row r="8" spans="1:11" s="106" customFormat="1" ht="15.5" x14ac:dyDescent="0.35">
      <c r="A8" s="107"/>
      <c r="B8" s="108"/>
      <c r="C8" s="108"/>
      <c r="D8" s="108"/>
      <c r="E8" s="108"/>
      <c r="F8" s="109"/>
      <c r="G8"/>
      <c r="H8"/>
      <c r="I8"/>
      <c r="J8"/>
      <c r="K8"/>
    </row>
    <row r="9" spans="1:11" s="106" customFormat="1" ht="15.5" x14ac:dyDescent="0.35">
      <c r="A9" s="110"/>
      <c r="B9" s="111"/>
      <c r="C9" s="111"/>
      <c r="D9" s="111"/>
      <c r="E9" s="111"/>
      <c r="F9" s="112"/>
      <c r="G9"/>
      <c r="H9"/>
      <c r="I9"/>
      <c r="J9"/>
      <c r="K9"/>
    </row>
    <row r="10" spans="1:11" s="106" customFormat="1" ht="15.5" x14ac:dyDescent="0.35">
      <c r="A10" s="107"/>
      <c r="B10" s="108" t="s">
        <v>45</v>
      </c>
      <c r="C10" s="108" t="s">
        <v>46</v>
      </c>
      <c r="D10" s="108" t="s">
        <v>47</v>
      </c>
      <c r="E10" s="108" t="s">
        <v>48</v>
      </c>
      <c r="F10" s="113"/>
      <c r="G10"/>
      <c r="H10"/>
      <c r="I10"/>
      <c r="J10"/>
      <c r="K10"/>
    </row>
    <row r="11" spans="1:11" s="106" customFormat="1" ht="15.5" x14ac:dyDescent="0.35">
      <c r="A11" s="107"/>
      <c r="B11" s="108" t="s">
        <v>49</v>
      </c>
      <c r="C11" s="108" t="s">
        <v>50</v>
      </c>
      <c r="D11" s="108" t="s">
        <v>49</v>
      </c>
      <c r="E11" s="108"/>
      <c r="F11" s="113" t="s">
        <v>51</v>
      </c>
      <c r="G11"/>
      <c r="H11"/>
      <c r="I11"/>
      <c r="J11"/>
      <c r="K11"/>
    </row>
    <row r="12" spans="1:11" s="106" customFormat="1" ht="15.5" x14ac:dyDescent="0.35">
      <c r="A12" s="107"/>
      <c r="B12" s="108" t="s">
        <v>52</v>
      </c>
      <c r="C12" s="108" t="s">
        <v>52</v>
      </c>
      <c r="D12" s="108" t="s">
        <v>52</v>
      </c>
      <c r="E12" s="108"/>
      <c r="F12" s="109" t="s">
        <v>44</v>
      </c>
      <c r="G12"/>
      <c r="H12"/>
      <c r="I12"/>
      <c r="J12"/>
      <c r="K12"/>
    </row>
    <row r="13" spans="1:11" s="106" customFormat="1" ht="15.5" x14ac:dyDescent="0.35">
      <c r="A13" s="107"/>
      <c r="B13" s="108" t="s">
        <v>52</v>
      </c>
      <c r="C13" s="108" t="s">
        <v>52</v>
      </c>
      <c r="D13" s="108" t="s">
        <v>52</v>
      </c>
      <c r="E13" s="108"/>
      <c r="F13" s="113" t="s">
        <v>10</v>
      </c>
      <c r="G13"/>
      <c r="H13"/>
      <c r="I13"/>
      <c r="J13"/>
      <c r="K13"/>
    </row>
    <row r="14" spans="1:11" s="106" customFormat="1" ht="15.5" x14ac:dyDescent="0.35">
      <c r="A14" s="114" t="s">
        <v>52</v>
      </c>
      <c r="B14" s="115"/>
      <c r="C14" s="115"/>
      <c r="D14" s="115"/>
      <c r="E14" s="115"/>
      <c r="F14" s="116"/>
      <c r="G14"/>
      <c r="H14"/>
      <c r="I14"/>
      <c r="J14"/>
      <c r="K14"/>
    </row>
    <row r="15" spans="1:11" s="106" customFormat="1" ht="15.5" x14ac:dyDescent="0.35">
      <c r="A15" s="114" t="s">
        <v>53</v>
      </c>
      <c r="B15" s="115"/>
      <c r="C15" s="115"/>
      <c r="D15" s="115"/>
      <c r="E15" s="115"/>
      <c r="F15" s="116"/>
      <c r="G15"/>
      <c r="H15"/>
      <c r="I15"/>
      <c r="J15"/>
      <c r="K15"/>
    </row>
    <row r="16" spans="1:11" s="106" customFormat="1" ht="15.5" x14ac:dyDescent="0.35">
      <c r="A16" s="117" t="s">
        <v>54</v>
      </c>
      <c r="B16" s="118">
        <v>0</v>
      </c>
      <c r="C16" s="118">
        <v>0</v>
      </c>
      <c r="D16" s="118">
        <v>0</v>
      </c>
      <c r="E16" s="118"/>
      <c r="F16" s="119">
        <f>D16+E16</f>
        <v>0</v>
      </c>
      <c r="G16"/>
      <c r="H16"/>
      <c r="I16"/>
      <c r="J16"/>
      <c r="K16"/>
    </row>
    <row r="17" spans="1:11" s="106" customFormat="1" ht="15.5" x14ac:dyDescent="0.35">
      <c r="A17" s="117" t="s">
        <v>55</v>
      </c>
      <c r="B17" s="118"/>
      <c r="C17" s="118"/>
      <c r="D17" s="118"/>
      <c r="E17" s="118"/>
      <c r="F17" s="119">
        <v>0</v>
      </c>
      <c r="G17"/>
      <c r="H17"/>
      <c r="I17"/>
      <c r="J17"/>
      <c r="K17"/>
    </row>
    <row r="18" spans="1:11" s="106" customFormat="1" ht="15.5" x14ac:dyDescent="0.35">
      <c r="A18" s="117" t="s">
        <v>56</v>
      </c>
      <c r="B18" s="118">
        <v>0</v>
      </c>
      <c r="C18" s="118">
        <v>0</v>
      </c>
      <c r="D18" s="118">
        <v>0</v>
      </c>
      <c r="E18" s="118"/>
      <c r="F18" s="119">
        <f>D18+E18</f>
        <v>0</v>
      </c>
    </row>
    <row r="19" spans="1:11" s="106" customFormat="1" ht="15.5" x14ac:dyDescent="0.35">
      <c r="A19" s="114" t="s">
        <v>52</v>
      </c>
      <c r="B19" s="120" t="s">
        <v>57</v>
      </c>
      <c r="C19" s="120" t="s">
        <v>57</v>
      </c>
      <c r="D19" s="120" t="s">
        <v>57</v>
      </c>
      <c r="E19" s="120" t="s">
        <v>57</v>
      </c>
      <c r="F19" s="119"/>
    </row>
    <row r="20" spans="1:11" s="106" customFormat="1" ht="15.5" x14ac:dyDescent="0.35">
      <c r="A20" s="114" t="s">
        <v>58</v>
      </c>
      <c r="B20" s="118">
        <v>0</v>
      </c>
      <c r="C20" s="118">
        <v>0</v>
      </c>
      <c r="D20" s="118">
        <v>0</v>
      </c>
      <c r="E20" s="118"/>
      <c r="F20" s="121">
        <f>SUM(F16:F19)</f>
        <v>0</v>
      </c>
    </row>
    <row r="21" spans="1:11" s="106" customFormat="1" ht="15.5" x14ac:dyDescent="0.35">
      <c r="A21" s="114" t="s">
        <v>52</v>
      </c>
      <c r="B21" s="122" t="s">
        <v>59</v>
      </c>
      <c r="C21" s="122" t="s">
        <v>59</v>
      </c>
      <c r="D21" s="122" t="s">
        <v>59</v>
      </c>
      <c r="E21" s="122" t="s">
        <v>59</v>
      </c>
      <c r="F21" s="119"/>
      <c r="K21" s="106" t="s">
        <v>28</v>
      </c>
    </row>
    <row r="22" spans="1:11" s="106" customFormat="1" ht="15.5" hidden="1" x14ac:dyDescent="0.35">
      <c r="A22" s="114" t="s">
        <v>52</v>
      </c>
      <c r="B22" s="115"/>
      <c r="C22" s="115"/>
      <c r="D22" s="115"/>
      <c r="E22" s="115"/>
      <c r="F22" s="119"/>
    </row>
    <row r="23" spans="1:11" s="106" customFormat="1" ht="15.5" hidden="1" x14ac:dyDescent="0.35">
      <c r="A23" s="114" t="s">
        <v>52</v>
      </c>
      <c r="B23" s="115"/>
      <c r="C23" s="115"/>
      <c r="D23" s="115"/>
      <c r="E23" s="115"/>
      <c r="F23" s="119"/>
    </row>
    <row r="24" spans="1:11" s="106" customFormat="1" ht="15.5" hidden="1" x14ac:dyDescent="0.35">
      <c r="A24" s="114" t="s">
        <v>60</v>
      </c>
      <c r="B24" s="118">
        <v>0</v>
      </c>
      <c r="C24" s="118">
        <v>0</v>
      </c>
      <c r="D24" s="118">
        <v>0</v>
      </c>
      <c r="E24" s="118"/>
      <c r="F24" s="119">
        <f>D24+E24</f>
        <v>0</v>
      </c>
    </row>
    <row r="25" spans="1:11" s="106" customFormat="1" ht="15.5" hidden="1" x14ac:dyDescent="0.35">
      <c r="A25" s="114" t="s">
        <v>52</v>
      </c>
      <c r="B25" s="122" t="s">
        <v>59</v>
      </c>
      <c r="C25" s="122" t="s">
        <v>59</v>
      </c>
      <c r="D25" s="122" t="s">
        <v>59</v>
      </c>
      <c r="E25" s="122" t="s">
        <v>59</v>
      </c>
      <c r="F25" s="119" t="s">
        <v>59</v>
      </c>
    </row>
    <row r="26" spans="1:11" s="106" customFormat="1" ht="15.5" x14ac:dyDescent="0.35">
      <c r="A26" s="114" t="s">
        <v>61</v>
      </c>
      <c r="B26" s="115"/>
      <c r="C26" s="115"/>
      <c r="D26" s="115"/>
      <c r="E26" s="115"/>
      <c r="F26" s="119"/>
    </row>
    <row r="27" spans="1:11" s="106" customFormat="1" ht="15.5" x14ac:dyDescent="0.35">
      <c r="A27" s="117" t="s">
        <v>62</v>
      </c>
      <c r="B27" s="118">
        <v>0</v>
      </c>
      <c r="C27" s="118">
        <v>0</v>
      </c>
      <c r="D27" s="118">
        <v>0</v>
      </c>
      <c r="E27" s="118"/>
      <c r="F27" s="119">
        <f>D27+E27</f>
        <v>0</v>
      </c>
    </row>
    <row r="28" spans="1:11" s="106" customFormat="1" ht="15.5" x14ac:dyDescent="0.35">
      <c r="A28" s="117" t="s">
        <v>56</v>
      </c>
      <c r="B28" s="118">
        <v>0</v>
      </c>
      <c r="C28" s="118">
        <v>137431.39000000001</v>
      </c>
      <c r="D28" s="118">
        <v>137431.39000000001</v>
      </c>
      <c r="E28" s="118">
        <f>[1]TB!Q507</f>
        <v>65966.25</v>
      </c>
      <c r="F28" s="119">
        <v>29919.430000000029</v>
      </c>
    </row>
    <row r="29" spans="1:11" s="106" customFormat="1" ht="15.5" x14ac:dyDescent="0.35">
      <c r="A29" s="117" t="s">
        <v>63</v>
      </c>
      <c r="B29" s="118">
        <v>0</v>
      </c>
      <c r="C29" s="118">
        <v>10649564.689999999</v>
      </c>
      <c r="D29" s="118">
        <v>10649564.689999999</v>
      </c>
      <c r="E29" s="118"/>
      <c r="F29" s="119">
        <v>24178886.149999995</v>
      </c>
    </row>
    <row r="30" spans="1:11" s="106" customFormat="1" ht="15.5" x14ac:dyDescent="0.35">
      <c r="A30" s="117"/>
      <c r="B30" s="118"/>
      <c r="C30" s="118"/>
      <c r="D30" s="118"/>
      <c r="E30" s="118"/>
      <c r="F30" s="119"/>
    </row>
    <row r="31" spans="1:11" s="106" customFormat="1" ht="15.5" x14ac:dyDescent="0.35">
      <c r="A31" s="114" t="s">
        <v>64</v>
      </c>
      <c r="B31" s="118"/>
      <c r="C31" s="118"/>
      <c r="D31" s="118"/>
      <c r="E31" s="118"/>
      <c r="F31" s="121">
        <f>SUM(F27:F30)</f>
        <v>24208805.579999994</v>
      </c>
    </row>
    <row r="32" spans="1:11" s="106" customFormat="1" ht="15.5" x14ac:dyDescent="0.35">
      <c r="A32" s="117"/>
      <c r="B32" s="118"/>
      <c r="C32" s="118"/>
      <c r="D32" s="118"/>
      <c r="E32" s="118"/>
      <c r="F32" s="119"/>
    </row>
    <row r="33" spans="1:11" s="106" customFormat="1" ht="15.5" x14ac:dyDescent="0.35">
      <c r="A33" s="114" t="s">
        <v>65</v>
      </c>
      <c r="B33" s="118"/>
      <c r="C33" s="118"/>
      <c r="D33" s="118"/>
      <c r="E33" s="118"/>
      <c r="F33" s="119"/>
    </row>
    <row r="34" spans="1:11" s="106" customFormat="1" ht="15.5" x14ac:dyDescent="0.35">
      <c r="A34" s="117" t="s">
        <v>66</v>
      </c>
      <c r="B34" s="118">
        <v>0</v>
      </c>
      <c r="C34" s="123">
        <v>-6208337.7400000002</v>
      </c>
      <c r="D34" s="123">
        <v>-6208337.7400000002</v>
      </c>
      <c r="E34" s="123">
        <f>[1]TB!S507</f>
        <v>-65966.25</v>
      </c>
      <c r="F34" s="119">
        <f>-20099859.35-4109061+115+587385</f>
        <v>-23621420.350000001</v>
      </c>
      <c r="J34"/>
      <c r="K34"/>
    </row>
    <row r="35" spans="1:11" s="106" customFormat="1" ht="15.5" x14ac:dyDescent="0.35">
      <c r="A35" s="117"/>
      <c r="B35" s="118"/>
      <c r="C35" s="123"/>
      <c r="D35" s="123"/>
      <c r="E35" s="123"/>
      <c r="F35" s="119"/>
      <c r="J35"/>
      <c r="K35"/>
    </row>
    <row r="36" spans="1:11" s="106" customFormat="1" ht="15.5" x14ac:dyDescent="0.35">
      <c r="A36" s="114" t="s">
        <v>67</v>
      </c>
      <c r="B36" s="118"/>
      <c r="C36" s="123"/>
      <c r="D36" s="123"/>
      <c r="E36" s="123"/>
      <c r="F36" s="121">
        <f>F34</f>
        <v>-23621420.350000001</v>
      </c>
      <c r="J36"/>
      <c r="K36"/>
    </row>
    <row r="37" spans="1:11" s="106" customFormat="1" ht="15.5" x14ac:dyDescent="0.35">
      <c r="A37" s="117"/>
      <c r="B37" s="118"/>
      <c r="C37" s="123"/>
      <c r="D37" s="123"/>
      <c r="E37" s="123"/>
      <c r="F37" s="119"/>
      <c r="J37"/>
      <c r="K37"/>
    </row>
    <row r="38" spans="1:11" s="106" customFormat="1" ht="15.5" x14ac:dyDescent="0.35">
      <c r="A38" s="114" t="s">
        <v>68</v>
      </c>
      <c r="B38" s="118"/>
      <c r="C38" s="123"/>
      <c r="D38" s="123"/>
      <c r="E38" s="123"/>
      <c r="F38" s="119"/>
      <c r="J38"/>
      <c r="K38"/>
    </row>
    <row r="39" spans="1:11" s="106" customFormat="1" ht="15.5" x14ac:dyDescent="0.35">
      <c r="A39" s="117" t="s">
        <v>66</v>
      </c>
      <c r="B39" s="118"/>
      <c r="C39" s="123"/>
      <c r="D39" s="123"/>
      <c r="E39" s="123"/>
      <c r="F39" s="119">
        <v>0</v>
      </c>
      <c r="J39"/>
      <c r="K39"/>
    </row>
    <row r="40" spans="1:11" s="106" customFormat="1" ht="15.5" x14ac:dyDescent="0.35">
      <c r="A40" s="117" t="s">
        <v>69</v>
      </c>
      <c r="B40" s="118">
        <v>0</v>
      </c>
      <c r="C40" s="118">
        <v>0</v>
      </c>
      <c r="D40" s="118">
        <v>0</v>
      </c>
      <c r="E40" s="118"/>
      <c r="F40" s="119">
        <f>D40+E40</f>
        <v>0</v>
      </c>
      <c r="J40"/>
      <c r="K40"/>
    </row>
    <row r="41" spans="1:11" s="106" customFormat="1" ht="15.5" hidden="1" x14ac:dyDescent="0.35">
      <c r="A41" s="114" t="s">
        <v>52</v>
      </c>
      <c r="B41" s="115"/>
      <c r="C41" s="115"/>
      <c r="D41" s="115"/>
      <c r="E41" s="115"/>
      <c r="F41" s="119"/>
      <c r="J41"/>
      <c r="K41"/>
    </row>
    <row r="42" spans="1:11" s="106" customFormat="1" ht="15.5" x14ac:dyDescent="0.35">
      <c r="A42" s="114" t="s">
        <v>52</v>
      </c>
      <c r="B42" s="120" t="s">
        <v>57</v>
      </c>
      <c r="C42" s="120" t="s">
        <v>57</v>
      </c>
      <c r="D42" s="120" t="s">
        <v>57</v>
      </c>
      <c r="E42" s="120" t="s">
        <v>57</v>
      </c>
      <c r="F42" s="119"/>
      <c r="J42"/>
      <c r="K42"/>
    </row>
    <row r="43" spans="1:11" s="106" customFormat="1" ht="16" thickBot="1" x14ac:dyDescent="0.4">
      <c r="A43" s="114" t="s">
        <v>70</v>
      </c>
      <c r="B43" s="118">
        <v>0</v>
      </c>
      <c r="C43" s="118">
        <v>4578658.34</v>
      </c>
      <c r="D43" s="118">
        <v>4578658.34</v>
      </c>
      <c r="E43" s="118"/>
      <c r="F43" s="124">
        <f>F31+F36</f>
        <v>587385.229999993</v>
      </c>
      <c r="J43"/>
      <c r="K43"/>
    </row>
    <row r="44" spans="1:11" s="106" customFormat="1" ht="16" thickTop="1" x14ac:dyDescent="0.35">
      <c r="A44" s="114" t="s">
        <v>52</v>
      </c>
      <c r="B44" s="122" t="s">
        <v>59</v>
      </c>
      <c r="C44" s="122" t="s">
        <v>59</v>
      </c>
      <c r="D44" s="122" t="s">
        <v>59</v>
      </c>
      <c r="E44" s="122" t="s">
        <v>59</v>
      </c>
      <c r="F44" s="119"/>
      <c r="J44"/>
      <c r="K44"/>
    </row>
    <row r="45" spans="1:11" s="106" customFormat="1" ht="15.5" hidden="1" x14ac:dyDescent="0.35">
      <c r="A45" s="114" t="s">
        <v>52</v>
      </c>
      <c r="B45" s="115"/>
      <c r="C45" s="115"/>
      <c r="D45" s="115"/>
      <c r="E45" s="115"/>
      <c r="F45" s="119"/>
      <c r="J45"/>
      <c r="K45"/>
    </row>
    <row r="46" spans="1:11" s="106" customFormat="1" ht="15.5" hidden="1" x14ac:dyDescent="0.35">
      <c r="A46" s="114" t="s">
        <v>52</v>
      </c>
      <c r="B46" s="115"/>
      <c r="C46" s="115"/>
      <c r="D46" s="115"/>
      <c r="E46" s="115"/>
      <c r="F46" s="119"/>
      <c r="J46"/>
      <c r="K46"/>
    </row>
    <row r="47" spans="1:11" s="106" customFormat="1" ht="15.5" x14ac:dyDescent="0.35">
      <c r="A47" s="114" t="s">
        <v>71</v>
      </c>
      <c r="B47" s="115"/>
      <c r="C47" s="115"/>
      <c r="D47" s="115"/>
      <c r="E47" s="115"/>
      <c r="F47" s="119"/>
      <c r="I47" s="125"/>
      <c r="J47"/>
      <c r="K47"/>
    </row>
    <row r="48" spans="1:11" s="106" customFormat="1" ht="15.5" hidden="1" x14ac:dyDescent="0.35">
      <c r="A48" s="114" t="s">
        <v>72</v>
      </c>
      <c r="B48" s="118">
        <v>0</v>
      </c>
      <c r="C48" s="118">
        <v>0</v>
      </c>
      <c r="D48" s="118">
        <v>0</v>
      </c>
      <c r="E48" s="118"/>
      <c r="F48" s="119">
        <f>D48+E48</f>
        <v>0</v>
      </c>
      <c r="J48"/>
      <c r="K48"/>
    </row>
    <row r="49" spans="1:11" s="106" customFormat="1" ht="15.5" hidden="1" x14ac:dyDescent="0.35">
      <c r="A49" s="114" t="s">
        <v>73</v>
      </c>
      <c r="B49" s="118">
        <v>0</v>
      </c>
      <c r="C49" s="118">
        <v>0</v>
      </c>
      <c r="D49" s="118">
        <v>0</v>
      </c>
      <c r="E49" s="118"/>
      <c r="F49" s="119">
        <f>D49+E49</f>
        <v>0</v>
      </c>
      <c r="J49"/>
      <c r="K49"/>
    </row>
    <row r="50" spans="1:11" s="106" customFormat="1" ht="15.5" x14ac:dyDescent="0.35">
      <c r="A50" s="117" t="s">
        <v>74</v>
      </c>
      <c r="B50" s="118">
        <v>0</v>
      </c>
      <c r="C50" s="118">
        <v>0</v>
      </c>
      <c r="D50" s="118">
        <f>D43</f>
        <v>4578658.34</v>
      </c>
      <c r="E50" s="118"/>
      <c r="F50" s="119">
        <v>587385</v>
      </c>
      <c r="I50" s="125"/>
      <c r="K50"/>
    </row>
    <row r="51" spans="1:11" s="106" customFormat="1" ht="15.5" hidden="1" x14ac:dyDescent="0.35">
      <c r="A51" s="114" t="s">
        <v>75</v>
      </c>
      <c r="B51" s="118">
        <v>0</v>
      </c>
      <c r="C51" s="118">
        <v>0</v>
      </c>
      <c r="D51" s="118">
        <v>0</v>
      </c>
      <c r="E51" s="118"/>
      <c r="F51" s="119">
        <f>D51+E51</f>
        <v>0</v>
      </c>
      <c r="K51"/>
    </row>
    <row r="52" spans="1:11" s="106" customFormat="1" ht="15.5" x14ac:dyDescent="0.35">
      <c r="A52" s="114"/>
      <c r="B52" s="118"/>
      <c r="C52" s="118"/>
      <c r="D52" s="118"/>
      <c r="E52" s="118"/>
      <c r="F52" s="119"/>
      <c r="K52"/>
    </row>
    <row r="53" spans="1:11" s="106" customFormat="1" ht="15.5" hidden="1" x14ac:dyDescent="0.35">
      <c r="A53" s="114" t="s">
        <v>76</v>
      </c>
      <c r="B53" s="118">
        <v>0</v>
      </c>
      <c r="C53" s="118">
        <v>0</v>
      </c>
      <c r="D53" s="118">
        <v>0</v>
      </c>
      <c r="E53" s="118"/>
      <c r="F53" s="119">
        <f>D53+E53</f>
        <v>0</v>
      </c>
      <c r="J53" s="106" t="s">
        <v>28</v>
      </c>
      <c r="K53"/>
    </row>
    <row r="54" spans="1:11" s="106" customFormat="1" ht="16" thickBot="1" x14ac:dyDescent="0.4">
      <c r="A54" s="114" t="s">
        <v>77</v>
      </c>
      <c r="B54" s="118">
        <v>0</v>
      </c>
      <c r="C54" s="118">
        <v>0</v>
      </c>
      <c r="D54" s="118">
        <f>SUM(D48:D53)</f>
        <v>4578658.34</v>
      </c>
      <c r="E54" s="118"/>
      <c r="F54" s="124">
        <f>SUM(F48:F53)</f>
        <v>587385</v>
      </c>
      <c r="H54" s="125"/>
      <c r="K54"/>
    </row>
    <row r="55" spans="1:11" s="106" customFormat="1" ht="16" thickTop="1" x14ac:dyDescent="0.35">
      <c r="A55" s="114" t="s">
        <v>52</v>
      </c>
      <c r="B55" s="122" t="s">
        <v>59</v>
      </c>
      <c r="C55" s="122" t="s">
        <v>59</v>
      </c>
      <c r="D55" s="122" t="s">
        <v>59</v>
      </c>
      <c r="E55" s="122" t="s">
        <v>59</v>
      </c>
      <c r="F55" s="126"/>
      <c r="K55"/>
    </row>
    <row r="56" spans="1:11" s="106" customFormat="1" ht="15.5" x14ac:dyDescent="0.35">
      <c r="A56" s="127" t="s">
        <v>52</v>
      </c>
      <c r="B56" s="128" t="s">
        <v>59</v>
      </c>
      <c r="C56" s="128" t="s">
        <v>59</v>
      </c>
      <c r="D56" s="128" t="s">
        <v>59</v>
      </c>
      <c r="E56" s="128" t="s">
        <v>59</v>
      </c>
      <c r="F56" s="129"/>
      <c r="K56"/>
    </row>
    <row r="57" spans="1:11" s="106" customFormat="1" ht="15.5" hidden="1" x14ac:dyDescent="0.35">
      <c r="A57" s="130" t="s">
        <v>52</v>
      </c>
      <c r="B57" s="131" t="s">
        <v>59</v>
      </c>
      <c r="C57" s="132" t="s">
        <v>59</v>
      </c>
      <c r="D57" s="133" t="s">
        <v>59</v>
      </c>
      <c r="E57" s="133" t="s">
        <v>59</v>
      </c>
      <c r="F57" s="134" t="s">
        <v>59</v>
      </c>
      <c r="K57"/>
    </row>
    <row r="58" spans="1:11" s="106" customFormat="1" ht="15.5" hidden="1" x14ac:dyDescent="0.35">
      <c r="A58" s="135" t="s">
        <v>78</v>
      </c>
      <c r="B58" s="136">
        <v>0</v>
      </c>
      <c r="C58" s="137">
        <v>0</v>
      </c>
      <c r="D58" s="138">
        <v>0</v>
      </c>
      <c r="E58" s="138"/>
      <c r="F58" s="139">
        <f>D58+E58</f>
        <v>0</v>
      </c>
      <c r="K58"/>
    </row>
    <row r="59" spans="1:11" s="106" customFormat="1" ht="15.5" hidden="1" x14ac:dyDescent="0.35">
      <c r="A59" s="135" t="s">
        <v>79</v>
      </c>
      <c r="B59" s="136">
        <v>0</v>
      </c>
      <c r="C59" s="137">
        <v>0</v>
      </c>
      <c r="D59" s="138">
        <v>0</v>
      </c>
      <c r="E59" s="138"/>
      <c r="F59" s="139">
        <f>D59+E59</f>
        <v>0</v>
      </c>
      <c r="K59"/>
    </row>
    <row r="60" spans="1:11" s="106" customFormat="1" ht="15.5" hidden="1" x14ac:dyDescent="0.35">
      <c r="A60" s="135" t="s">
        <v>80</v>
      </c>
      <c r="B60" s="136">
        <v>0</v>
      </c>
      <c r="C60" s="137">
        <v>0</v>
      </c>
      <c r="D60" s="138">
        <v>0</v>
      </c>
      <c r="E60" s="138"/>
      <c r="F60" s="139">
        <f>D60+E60</f>
        <v>0</v>
      </c>
      <c r="K60"/>
    </row>
    <row r="61" spans="1:11" s="106" customFormat="1" ht="15.5" hidden="1" x14ac:dyDescent="0.35">
      <c r="A61" s="135" t="s">
        <v>52</v>
      </c>
      <c r="B61" s="140"/>
      <c r="C61" s="141"/>
      <c r="D61" s="142"/>
      <c r="E61" s="142"/>
      <c r="F61" s="139"/>
      <c r="K61"/>
    </row>
    <row r="62" spans="1:11" s="106" customFormat="1" ht="15.5" hidden="1" x14ac:dyDescent="0.35">
      <c r="A62" s="135" t="s">
        <v>81</v>
      </c>
      <c r="B62" s="136">
        <v>0</v>
      </c>
      <c r="C62" s="137">
        <v>0</v>
      </c>
      <c r="D62" s="138">
        <v>0</v>
      </c>
      <c r="E62" s="138"/>
      <c r="F62" s="139">
        <f>D62+E62</f>
        <v>0</v>
      </c>
      <c r="K62"/>
    </row>
    <row r="63" spans="1:11" s="106" customFormat="1" ht="15.5" hidden="1" x14ac:dyDescent="0.35">
      <c r="A63" s="135" t="s">
        <v>52</v>
      </c>
      <c r="B63" s="143" t="s">
        <v>59</v>
      </c>
      <c r="C63" s="144" t="s">
        <v>59</v>
      </c>
      <c r="D63" s="145" t="s">
        <v>59</v>
      </c>
      <c r="E63" s="145" t="s">
        <v>59</v>
      </c>
      <c r="F63" s="146" t="s">
        <v>59</v>
      </c>
      <c r="K63"/>
    </row>
    <row r="64" spans="1:11" s="106" customFormat="1" ht="15.5" hidden="1" x14ac:dyDescent="0.35">
      <c r="A64" s="135" t="s">
        <v>52</v>
      </c>
      <c r="B64" s="140"/>
      <c r="C64" s="141"/>
      <c r="D64" s="142"/>
      <c r="E64" s="142"/>
      <c r="F64" s="147"/>
      <c r="K64"/>
    </row>
    <row r="65" spans="1:11" s="106" customFormat="1" ht="15.5" hidden="1" x14ac:dyDescent="0.35">
      <c r="A65" s="135" t="s">
        <v>82</v>
      </c>
      <c r="B65" s="136">
        <v>0</v>
      </c>
      <c r="C65" s="137">
        <v>0</v>
      </c>
      <c r="D65" s="138">
        <v>0</v>
      </c>
      <c r="E65" s="138"/>
      <c r="F65" s="139">
        <f>D65+E65</f>
        <v>0</v>
      </c>
      <c r="K65"/>
    </row>
    <row r="66" spans="1:11" s="106" customFormat="1" ht="15.5" hidden="1" x14ac:dyDescent="0.35">
      <c r="A66" s="135" t="s">
        <v>52</v>
      </c>
      <c r="B66" s="148" t="s">
        <v>59</v>
      </c>
      <c r="C66" s="149" t="s">
        <v>59</v>
      </c>
      <c r="D66" s="145" t="s">
        <v>59</v>
      </c>
      <c r="E66" s="145" t="s">
        <v>59</v>
      </c>
      <c r="F66" s="146" t="s">
        <v>59</v>
      </c>
      <c r="G66"/>
      <c r="H66"/>
      <c r="I66"/>
      <c r="J66"/>
      <c r="K66"/>
    </row>
    <row r="67" spans="1:11" s="106" customFormat="1" ht="15.5" hidden="1" x14ac:dyDescent="0.35">
      <c r="A67" s="135" t="s">
        <v>52</v>
      </c>
      <c r="B67" s="150"/>
      <c r="C67" s="151"/>
      <c r="D67" s="152"/>
      <c r="E67" s="152"/>
      <c r="F67" s="153"/>
      <c r="G67"/>
      <c r="H67"/>
      <c r="I67"/>
      <c r="J67"/>
      <c r="K67"/>
    </row>
    <row r="68" spans="1:11" s="106" customFormat="1" ht="15.5" hidden="1" x14ac:dyDescent="0.35">
      <c r="A68" s="135" t="s">
        <v>83</v>
      </c>
      <c r="B68" s="154">
        <v>0</v>
      </c>
      <c r="C68" s="155">
        <v>0</v>
      </c>
      <c r="D68" s="156">
        <v>0</v>
      </c>
      <c r="E68" s="156"/>
      <c r="F68" s="139">
        <f>D68+E68</f>
        <v>0</v>
      </c>
      <c r="G68"/>
      <c r="H68"/>
      <c r="I68"/>
      <c r="J68"/>
      <c r="K68"/>
    </row>
    <row r="69" spans="1:11" s="106" customFormat="1" ht="15.5" hidden="1" x14ac:dyDescent="0.35">
      <c r="A69" s="157" t="s">
        <v>52</v>
      </c>
      <c r="B69" s="158" t="s">
        <v>59</v>
      </c>
      <c r="C69" s="158" t="s">
        <v>59</v>
      </c>
      <c r="D69" s="158" t="s">
        <v>59</v>
      </c>
      <c r="E69" s="145" t="s">
        <v>59</v>
      </c>
      <c r="F69" s="146" t="s">
        <v>59</v>
      </c>
      <c r="G69"/>
      <c r="H69"/>
      <c r="I69"/>
      <c r="J69"/>
      <c r="K69"/>
    </row>
    <row r="70" spans="1:11" s="106" customFormat="1" ht="15.5" hidden="1" x14ac:dyDescent="0.35">
      <c r="F70" s="159"/>
      <c r="G70"/>
      <c r="H70"/>
      <c r="I70"/>
      <c r="J70"/>
      <c r="K70"/>
    </row>
    <row r="71" spans="1:11" s="106" customFormat="1" ht="15.5" x14ac:dyDescent="0.35">
      <c r="F71" s="160"/>
      <c r="G71"/>
      <c r="H71"/>
      <c r="I71"/>
      <c r="J71"/>
      <c r="K71"/>
    </row>
    <row r="72" spans="1:11" s="106" customFormat="1" ht="15.5" x14ac:dyDescent="0.35">
      <c r="F72" s="159"/>
      <c r="G72"/>
      <c r="H72"/>
      <c r="I72"/>
      <c r="J72"/>
      <c r="K72"/>
    </row>
  </sheetData>
  <mergeCells count="4">
    <mergeCell ref="A7:F7"/>
    <mergeCell ref="A2:F2"/>
    <mergeCell ref="A4:F4"/>
    <mergeCell ref="A6:F6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733D9DB7DC494BAF12E4712C9F7AEF" ma:contentTypeVersion="12" ma:contentTypeDescription="Create a new document." ma:contentTypeScope="" ma:versionID="467b0719c888fe9d9cde1414104988d2">
  <xsd:schema xmlns:xsd="http://www.w3.org/2001/XMLSchema" xmlns:xs="http://www.w3.org/2001/XMLSchema" xmlns:p="http://schemas.microsoft.com/office/2006/metadata/properties" xmlns:ns2="96c16ad0-f375-4e4e-8615-3f7474d7331e" xmlns:ns3="9b0ca71c-210a-4371-a9c7-9f929c6d7f37" targetNamespace="http://schemas.microsoft.com/office/2006/metadata/properties" ma:root="true" ma:fieldsID="07b0a831639aec1a6e14f82f055684dc" ns2:_="" ns3:_="">
    <xsd:import namespace="96c16ad0-f375-4e4e-8615-3f7474d7331e"/>
    <xsd:import namespace="9b0ca71c-210a-4371-a9c7-9f929c6d7f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c16ad0-f375-4e4e-8615-3f7474d733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0ca71c-210a-4371-a9c7-9f929c6d7f3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D7105A-B92F-4F05-9B35-0804C385DD4D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d8a2961b-20ce-41c8-ad0a-3b85d038632a"/>
    <ds:schemaRef ds:uri="http://schemas.microsoft.com/office/infopath/2007/PartnerControls"/>
    <ds:schemaRef ds:uri="http://purl.org/dc/terms/"/>
    <ds:schemaRef ds:uri="9b0ca71c-210a-4371-a9c7-9f929c6d7f37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5B3A803-525F-41B3-97A7-D6339DD01E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350AF8-AF86-45B6-B7C7-507F4C7029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I&amp;E account</vt:lpstr>
      <vt:lpstr>Balance Sheet</vt:lpstr>
      <vt:lpstr>'I&amp;E account'!Print_Area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Rhiannon Beckett</dc:creator>
  <cp:lastModifiedBy>Farid Zouheir</cp:lastModifiedBy>
  <dcterms:created xsi:type="dcterms:W3CDTF">2019-03-18T09:55:44Z</dcterms:created>
  <dcterms:modified xsi:type="dcterms:W3CDTF">2021-01-26T11:58:28Z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0x010100DC733D9DB7DC494BAF12E4712C9F7AEF</vt:lpwstr>
  </property>
</Properties>
</file>