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240865\Documents\Documents to fix\List 2\Today\Board meetings\Papers\January 2019\"/>
    </mc:Choice>
  </mc:AlternateContent>
  <xr:revisionPtr revIDLastSave="0" documentId="8_{1243D682-A17E-4893-B33F-124A652486DC}" xr6:coauthVersionLast="45" xr6:coauthVersionMax="45" xr10:uidLastSave="{00000000-0000-0000-0000-000000000000}"/>
  <bookViews>
    <workbookView xWindow="-110" yWindow="-110" windowWidth="19420" windowHeight="10420" firstSheet="3" activeTab="3" xr2:uid="{00000000-000D-0000-FFFF-FFFF00000000}"/>
  </bookViews>
  <sheets>
    <sheet name="BneLog" sheetId="6" state="veryHidden" r:id="rId1"/>
    <sheet name="Sheet1" sheetId="1" state="hidden" r:id="rId2"/>
    <sheet name="CRITERIA" sheetId="4" state="veryHidden" r:id="rId3"/>
    <sheet name="I&amp;E account" sheetId="13" r:id="rId4"/>
    <sheet name="Balance Sheet" sheetId="9" r:id="rId5"/>
    <sheet name="TB" sheetId="7" state="hidden" r:id="rId6"/>
    <sheet name="Subjective" sheetId="8" state="hidden" r:id="rId7"/>
    <sheet name="Sheet3" sheetId="3" state="veryHidden" r:id="rId8"/>
    <sheet name="Sheet2" sheetId="2" state="veryHidden" r:id="rId9"/>
  </sheets>
  <externalReferences>
    <externalReference r:id="rId10"/>
    <externalReference r:id="rId11"/>
    <externalReference r:id="rId12"/>
  </externalReferences>
  <definedNames>
    <definedName name="_xlnm._FilterDatabase" localSheetId="5" hidden="1">TB!$C$12:$AC$1122</definedName>
    <definedName name="CurrentColumnIndex">CRITERIA!$B$18</definedName>
    <definedName name="CurrentColumnRowIndex">CRITERIA!$B$19</definedName>
    <definedName name="CurrentRowLineItemIndex">CRITERIA!$B$17</definedName>
    <definedName name="datasource_app_short_name" localSheetId="5">[1]CRITERIA!$B$6</definedName>
    <definedName name="datasource_app_short_name">CRITERIA!$B$6</definedName>
    <definedName name="datasource_code" localSheetId="5">[1]CRITERIA!$B$7</definedName>
    <definedName name="datasource_code">CRITERIA!$B$7</definedName>
    <definedName name="DLRGRptInfoLocation" localSheetId="5">[1]CRITERIA!$B$9</definedName>
    <definedName name="DLRGRptInfoLocation">CRITERIA!$B$9</definedName>
    <definedName name="DLRGRptInfoSuccessfull" localSheetId="5">[1]CRITERIA!$B$10</definedName>
    <definedName name="DLRGRptInfoSuccessfull">CRITERIA!$B$10</definedName>
    <definedName name="FSGRegionAmounts">Sheet1!$B$11:$B$12</definedName>
    <definedName name="FSGRegionColumnHeading1">Sheet1!$A$8:$A$10</definedName>
    <definedName name="FSGRegionColumnHeading2">Sheet1!$B$8:$B$10</definedName>
    <definedName name="FSGRegionLineItems">Sheet1!$A$11:$A$12</definedName>
    <definedName name="FSGRegionReportHeading">Sheet1!$A$2:$B$7</definedName>
    <definedName name="FSGRegionReportTitle">Sheet1!$A$1:$B$1</definedName>
    <definedName name="MenuInsertColumnValues">CRITERIA!$B$12</definedName>
    <definedName name="MenuInsertRowValues">CRITERIA!$B$13</definedName>
    <definedName name="NumberOfColumnHeadingLines">CRITERIA!$B$11</definedName>
    <definedName name="_xlnm.Print_Area" localSheetId="3">'I&amp;E account'!$A$1:$K$69</definedName>
    <definedName name="rg_report_id" localSheetId="5">[1]CRITERIA!$B$8</definedName>
    <definedName name="rg_report_id">CRITERIA!$B$8</definedName>
    <definedName name="StartColumnIndex">CRITERIA!$B$14</definedName>
    <definedName name="StartColumnRowIndex">CRITERIA!$B$15</definedName>
    <definedName name="StartRowLineItemIndex">CRITERIA!$B$16</definedName>
    <definedName name="template_app_short_name" localSheetId="5">[1]CRITERIA!$B$4</definedName>
    <definedName name="template_app_short_name">CRITERIA!$B$4</definedName>
    <definedName name="template_code" localSheetId="5">[1]CRITERIA!$B$5</definedName>
    <definedName name="template_code">CRITERIA!$B$5</definedName>
    <definedName name="template_description" localSheetId="5">[1]CRITERIA!$B$2</definedName>
    <definedName name="template_description">CRITERIA!$B$2</definedName>
    <definedName name="template_language" localSheetId="5">[1]CRITERIA!$B$3</definedName>
    <definedName name="template_language">CRITERIA!$B$3</definedName>
    <definedName name="template_name" localSheetId="5">[1]CRITERIA!$B$1</definedName>
    <definedName name="template_name">CRITERIA!$B$1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2" i="13" l="1"/>
  <c r="I65" i="13" l="1"/>
  <c r="J62" i="13"/>
  <c r="E62" i="13"/>
  <c r="D62" i="13"/>
  <c r="I51" i="13"/>
  <c r="H51" i="13"/>
  <c r="J43" i="13"/>
  <c r="J65" i="13" s="1"/>
  <c r="D43" i="13"/>
  <c r="B43" i="13"/>
  <c r="B65" i="13" s="1"/>
  <c r="H38" i="13"/>
  <c r="E38" i="13"/>
  <c r="D38" i="13"/>
  <c r="B38" i="13"/>
  <c r="H35" i="13"/>
  <c r="H41" i="13" s="1"/>
  <c r="H43" i="13" s="1"/>
  <c r="B35" i="13"/>
  <c r="F27" i="13"/>
  <c r="F26" i="13"/>
  <c r="F25" i="13"/>
  <c r="F24" i="13"/>
  <c r="F23" i="13"/>
  <c r="H19" i="13"/>
  <c r="F19" i="13"/>
  <c r="H14" i="13"/>
  <c r="F14" i="13"/>
  <c r="B14" i="13"/>
  <c r="D65" i="13" l="1"/>
  <c r="H65" i="13"/>
  <c r="M1114" i="7" l="1"/>
  <c r="N1114" i="7"/>
  <c r="R1114" i="7"/>
  <c r="T1114" i="7"/>
  <c r="F69" i="9"/>
  <c r="F66" i="9"/>
  <c r="F63" i="9"/>
  <c r="F61" i="9"/>
  <c r="F60" i="9"/>
  <c r="F59" i="9"/>
  <c r="D55" i="9"/>
  <c r="F54" i="9"/>
  <c r="F52" i="9"/>
  <c r="D51" i="9"/>
  <c r="F50" i="9"/>
  <c r="F49" i="9"/>
  <c r="F41" i="9"/>
  <c r="E35" i="9"/>
  <c r="E29" i="9"/>
  <c r="F28" i="9"/>
  <c r="F25" i="9"/>
  <c r="F19" i="9"/>
  <c r="F17" i="9"/>
  <c r="F21" i="9" s="1"/>
  <c r="Q46" i="7" l="1"/>
  <c r="Q81" i="7"/>
  <c r="Q82" i="7"/>
  <c r="Q83" i="7"/>
  <c r="Q84" i="7"/>
  <c r="Q85" i="7"/>
  <c r="Q86" i="7"/>
  <c r="Q87" i="7"/>
  <c r="Q88" i="7"/>
  <c r="Q89" i="7"/>
  <c r="Q90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47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25" i="7"/>
  <c r="O15" i="7"/>
  <c r="O16" i="7"/>
  <c r="O17" i="7"/>
  <c r="O18" i="7"/>
  <c r="O19" i="7"/>
  <c r="O20" i="7"/>
  <c r="O21" i="7"/>
  <c r="O22" i="7"/>
  <c r="O23" i="7"/>
  <c r="O24" i="7"/>
  <c r="O14" i="7"/>
  <c r="O1114" i="7" l="1"/>
  <c r="P1114" i="7"/>
  <c r="Q1114" i="7"/>
  <c r="F35" i="9" s="1"/>
  <c r="X14" i="7" l="1"/>
  <c r="X15" i="7"/>
  <c r="X16" i="7"/>
  <c r="X17" i="7"/>
  <c r="X18" i="7"/>
  <c r="X19" i="7"/>
  <c r="X20" i="7"/>
  <c r="X21" i="7"/>
  <c r="X22" i="7"/>
  <c r="X23" i="7"/>
  <c r="X24" i="7"/>
  <c r="X25" i="7"/>
  <c r="X26" i="7"/>
  <c r="X27" i="7"/>
  <c r="X28" i="7"/>
  <c r="X29" i="7"/>
  <c r="X30" i="7"/>
  <c r="X31" i="7"/>
  <c r="X32" i="7"/>
  <c r="X33" i="7"/>
  <c r="X34" i="7"/>
  <c r="X35" i="7"/>
  <c r="X36" i="7"/>
  <c r="X37" i="7"/>
  <c r="X38" i="7"/>
  <c r="X39" i="7"/>
  <c r="X40" i="7"/>
  <c r="X41" i="7"/>
  <c r="X42" i="7"/>
  <c r="X43" i="7"/>
  <c r="X44" i="7"/>
  <c r="X45" i="7"/>
  <c r="X46" i="7"/>
  <c r="X47" i="7"/>
  <c r="X48" i="7"/>
  <c r="X49" i="7"/>
  <c r="X50" i="7"/>
  <c r="X51" i="7"/>
  <c r="X52" i="7"/>
  <c r="X53" i="7"/>
  <c r="X54" i="7"/>
  <c r="X55" i="7"/>
  <c r="X56" i="7"/>
  <c r="X57" i="7"/>
  <c r="X58" i="7"/>
  <c r="X59" i="7"/>
  <c r="X60" i="7"/>
  <c r="X61" i="7"/>
  <c r="X62" i="7"/>
  <c r="X63" i="7"/>
  <c r="X64" i="7"/>
  <c r="X65" i="7"/>
  <c r="X66" i="7"/>
  <c r="X67" i="7"/>
  <c r="X68" i="7"/>
  <c r="X69" i="7"/>
  <c r="X70" i="7"/>
  <c r="X71" i="7"/>
  <c r="X72" i="7"/>
  <c r="X73" i="7"/>
  <c r="X74" i="7"/>
  <c r="X75" i="7"/>
  <c r="X76" i="7"/>
  <c r="X77" i="7"/>
  <c r="X78" i="7"/>
  <c r="X79" i="7"/>
  <c r="X80" i="7"/>
  <c r="X81" i="7"/>
  <c r="X82" i="7"/>
  <c r="X83" i="7"/>
  <c r="X84" i="7"/>
  <c r="X85" i="7"/>
  <c r="X86" i="7"/>
  <c r="X87" i="7"/>
  <c r="X88" i="7"/>
  <c r="X89" i="7"/>
  <c r="X90" i="7"/>
  <c r="X91" i="7"/>
  <c r="X92" i="7"/>
  <c r="X93" i="7"/>
  <c r="X94" i="7"/>
  <c r="X95" i="7"/>
  <c r="X96" i="7"/>
  <c r="X97" i="7"/>
  <c r="X98" i="7"/>
  <c r="X99" i="7"/>
  <c r="X100" i="7"/>
  <c r="X101" i="7"/>
  <c r="X102" i="7"/>
  <c r="X103" i="7"/>
  <c r="X104" i="7"/>
  <c r="X105" i="7"/>
  <c r="X106" i="7"/>
  <c r="X107" i="7"/>
  <c r="X108" i="7"/>
  <c r="X109" i="7"/>
  <c r="X110" i="7"/>
  <c r="X111" i="7"/>
  <c r="X112" i="7"/>
  <c r="X113" i="7"/>
  <c r="X114" i="7"/>
  <c r="X115" i="7"/>
  <c r="X116" i="7"/>
  <c r="X117" i="7"/>
  <c r="X119" i="7"/>
  <c r="X120" i="7"/>
  <c r="X121" i="7"/>
  <c r="X122" i="7"/>
  <c r="X123" i="7"/>
  <c r="X124" i="7"/>
  <c r="X125" i="7"/>
  <c r="X126" i="7"/>
  <c r="X127" i="7"/>
  <c r="X128" i="7"/>
  <c r="X129" i="7"/>
  <c r="X130" i="7"/>
  <c r="X131" i="7"/>
  <c r="X132" i="7"/>
  <c r="X133" i="7"/>
  <c r="X134" i="7"/>
  <c r="X135" i="7"/>
  <c r="X136" i="7"/>
  <c r="X137" i="7"/>
  <c r="X138" i="7"/>
  <c r="X139" i="7"/>
  <c r="X140" i="7"/>
  <c r="X141" i="7"/>
  <c r="X142" i="7"/>
  <c r="X143" i="7"/>
  <c r="X144" i="7"/>
  <c r="X145" i="7"/>
  <c r="X146" i="7"/>
  <c r="X147" i="7"/>
  <c r="X148" i="7"/>
  <c r="X149" i="7"/>
  <c r="X150" i="7"/>
  <c r="X151" i="7"/>
  <c r="X152" i="7"/>
  <c r="X153" i="7"/>
  <c r="X154" i="7"/>
  <c r="X155" i="7"/>
  <c r="X156" i="7"/>
  <c r="X157" i="7"/>
  <c r="X158" i="7"/>
  <c r="X159" i="7"/>
  <c r="X160" i="7"/>
  <c r="X161" i="7"/>
  <c r="X162" i="7"/>
  <c r="X163" i="7"/>
  <c r="X164" i="7"/>
  <c r="X165" i="7"/>
  <c r="X166" i="7"/>
  <c r="X167" i="7"/>
  <c r="X168" i="7"/>
  <c r="X169" i="7"/>
  <c r="X170" i="7"/>
  <c r="X171" i="7"/>
  <c r="X172" i="7"/>
  <c r="X174" i="7"/>
  <c r="X175" i="7"/>
  <c r="X176" i="7"/>
  <c r="X177" i="7"/>
  <c r="X179" i="7"/>
  <c r="X180" i="7"/>
  <c r="X181" i="7"/>
  <c r="X182" i="7"/>
  <c r="X183" i="7"/>
  <c r="X184" i="7"/>
  <c r="X185" i="7"/>
  <c r="X186" i="7"/>
  <c r="X187" i="7"/>
  <c r="X188" i="7"/>
  <c r="X189" i="7"/>
  <c r="X190" i="7"/>
  <c r="X191" i="7"/>
  <c r="X192" i="7"/>
  <c r="X193" i="7"/>
  <c r="X194" i="7"/>
  <c r="X195" i="7"/>
  <c r="X196" i="7"/>
  <c r="X197" i="7"/>
  <c r="X198" i="7"/>
  <c r="X199" i="7"/>
  <c r="X200" i="7"/>
  <c r="X201" i="7"/>
  <c r="X202" i="7"/>
  <c r="X203" i="7"/>
  <c r="X204" i="7"/>
  <c r="X205" i="7"/>
  <c r="X206" i="7"/>
  <c r="X207" i="7"/>
  <c r="X208" i="7"/>
  <c r="X209" i="7"/>
  <c r="X210" i="7"/>
  <c r="X211" i="7"/>
  <c r="X212" i="7"/>
  <c r="X213" i="7"/>
  <c r="X214" i="7"/>
  <c r="X215" i="7"/>
  <c r="X216" i="7"/>
  <c r="X217" i="7"/>
  <c r="X218" i="7"/>
  <c r="X219" i="7"/>
  <c r="X220" i="7"/>
  <c r="X221" i="7"/>
  <c r="X222" i="7"/>
  <c r="X223" i="7"/>
  <c r="X224" i="7"/>
  <c r="X225" i="7"/>
  <c r="X226" i="7"/>
  <c r="X227" i="7"/>
  <c r="X228" i="7"/>
  <c r="X229" i="7"/>
  <c r="X230" i="7"/>
  <c r="X231" i="7"/>
  <c r="X232" i="7"/>
  <c r="X233" i="7"/>
  <c r="X234" i="7"/>
  <c r="X235" i="7"/>
  <c r="X236" i="7"/>
  <c r="X237" i="7"/>
  <c r="X238" i="7"/>
  <c r="X239" i="7"/>
  <c r="X240" i="7"/>
  <c r="X241" i="7"/>
  <c r="X242" i="7"/>
  <c r="X243" i="7"/>
  <c r="X244" i="7"/>
  <c r="X245" i="7"/>
  <c r="X246" i="7"/>
  <c r="X247" i="7"/>
  <c r="X248" i="7"/>
  <c r="X249" i="7"/>
  <c r="X250" i="7"/>
  <c r="X251" i="7"/>
  <c r="X252" i="7"/>
  <c r="X253" i="7"/>
  <c r="X254" i="7"/>
  <c r="X255" i="7"/>
  <c r="X256" i="7"/>
  <c r="X257" i="7"/>
  <c r="X258" i="7"/>
  <c r="X259" i="7"/>
  <c r="X260" i="7"/>
  <c r="X261" i="7"/>
  <c r="X262" i="7"/>
  <c r="X263" i="7"/>
  <c r="X264" i="7"/>
  <c r="X265" i="7"/>
  <c r="X266" i="7"/>
  <c r="X267" i="7"/>
  <c r="X268" i="7"/>
  <c r="X269" i="7"/>
  <c r="X270" i="7"/>
  <c r="X271" i="7"/>
  <c r="X272" i="7"/>
  <c r="X273" i="7"/>
  <c r="X274" i="7"/>
  <c r="X275" i="7"/>
  <c r="X276" i="7"/>
  <c r="X277" i="7"/>
  <c r="X278" i="7"/>
  <c r="X279" i="7"/>
  <c r="X280" i="7"/>
  <c r="X281" i="7"/>
  <c r="X282" i="7"/>
  <c r="X283" i="7"/>
  <c r="X284" i="7"/>
  <c r="X285" i="7"/>
  <c r="X286" i="7"/>
  <c r="X287" i="7"/>
  <c r="X288" i="7"/>
  <c r="X289" i="7"/>
  <c r="X290" i="7"/>
  <c r="X291" i="7"/>
  <c r="X292" i="7"/>
  <c r="X293" i="7"/>
  <c r="X294" i="7"/>
  <c r="X295" i="7"/>
  <c r="X296" i="7"/>
  <c r="X297" i="7"/>
  <c r="X298" i="7"/>
  <c r="X299" i="7"/>
  <c r="X300" i="7"/>
  <c r="X301" i="7"/>
  <c r="X302" i="7"/>
  <c r="X303" i="7"/>
  <c r="X304" i="7"/>
  <c r="X305" i="7"/>
  <c r="X306" i="7"/>
  <c r="X307" i="7"/>
  <c r="X308" i="7"/>
  <c r="X309" i="7"/>
  <c r="X310" i="7"/>
  <c r="X311" i="7"/>
  <c r="X312" i="7"/>
  <c r="X313" i="7"/>
  <c r="X314" i="7"/>
  <c r="X315" i="7"/>
  <c r="X316" i="7"/>
  <c r="X317" i="7"/>
  <c r="X318" i="7"/>
  <c r="X319" i="7"/>
  <c r="X320" i="7"/>
  <c r="X321" i="7"/>
  <c r="X322" i="7"/>
  <c r="X323" i="7"/>
  <c r="X324" i="7"/>
  <c r="X325" i="7"/>
  <c r="X326" i="7"/>
  <c r="X327" i="7"/>
  <c r="X328" i="7"/>
  <c r="X329" i="7"/>
  <c r="X330" i="7"/>
  <c r="X331" i="7"/>
  <c r="X332" i="7"/>
  <c r="X333" i="7"/>
  <c r="X334" i="7"/>
  <c r="X335" i="7"/>
  <c r="X336" i="7"/>
  <c r="X337" i="7"/>
  <c r="X338" i="7"/>
  <c r="X339" i="7"/>
  <c r="X340" i="7"/>
  <c r="X341" i="7"/>
  <c r="X342" i="7"/>
  <c r="X343" i="7"/>
  <c r="X344" i="7"/>
  <c r="X345" i="7"/>
  <c r="X346" i="7"/>
  <c r="X347" i="7"/>
  <c r="X348" i="7"/>
  <c r="X349" i="7"/>
  <c r="X350" i="7"/>
  <c r="X351" i="7"/>
  <c r="X352" i="7"/>
  <c r="X353" i="7"/>
  <c r="X354" i="7"/>
  <c r="X355" i="7"/>
  <c r="X356" i="7"/>
  <c r="X358" i="7"/>
  <c r="X359" i="7"/>
  <c r="X360" i="7"/>
  <c r="X361" i="7"/>
  <c r="X362" i="7"/>
  <c r="X363" i="7"/>
  <c r="X364" i="7"/>
  <c r="X365" i="7"/>
  <c r="X366" i="7"/>
  <c r="X367" i="7"/>
  <c r="X369" i="7"/>
  <c r="X370" i="7"/>
  <c r="X371" i="7"/>
  <c r="X372" i="7"/>
  <c r="X373" i="7"/>
  <c r="X374" i="7"/>
  <c r="X375" i="7"/>
  <c r="X376" i="7"/>
  <c r="X377" i="7"/>
  <c r="X378" i="7"/>
  <c r="X379" i="7"/>
  <c r="X380" i="7"/>
  <c r="X381" i="7"/>
  <c r="X382" i="7"/>
  <c r="X383" i="7"/>
  <c r="X384" i="7"/>
  <c r="X385" i="7"/>
  <c r="X386" i="7"/>
  <c r="X387" i="7"/>
  <c r="X388" i="7"/>
  <c r="X389" i="7"/>
  <c r="X390" i="7"/>
  <c r="X391" i="7"/>
  <c r="X392" i="7"/>
  <c r="X393" i="7"/>
  <c r="X394" i="7"/>
  <c r="X395" i="7"/>
  <c r="X396" i="7"/>
  <c r="X397" i="7"/>
  <c r="X398" i="7"/>
  <c r="X399" i="7"/>
  <c r="X400" i="7"/>
  <c r="X401" i="7"/>
  <c r="X402" i="7"/>
  <c r="X403" i="7"/>
  <c r="X404" i="7"/>
  <c r="X405" i="7"/>
  <c r="X406" i="7"/>
  <c r="X407" i="7"/>
  <c r="X408" i="7"/>
  <c r="X409" i="7"/>
  <c r="X410" i="7"/>
  <c r="X411" i="7"/>
  <c r="X412" i="7"/>
  <c r="X413" i="7"/>
  <c r="X414" i="7"/>
  <c r="X415" i="7"/>
  <c r="X416" i="7"/>
  <c r="X417" i="7"/>
  <c r="X418" i="7"/>
  <c r="X419" i="7"/>
  <c r="X420" i="7"/>
  <c r="X421" i="7"/>
  <c r="X422" i="7"/>
  <c r="X423" i="7"/>
  <c r="X424" i="7"/>
  <c r="X425" i="7"/>
  <c r="X426" i="7"/>
  <c r="X427" i="7"/>
  <c r="X428" i="7"/>
  <c r="X429" i="7"/>
  <c r="X430" i="7"/>
  <c r="X431" i="7"/>
  <c r="X432" i="7"/>
  <c r="X433" i="7"/>
  <c r="X434" i="7"/>
  <c r="X435" i="7"/>
  <c r="X436" i="7"/>
  <c r="X437" i="7"/>
  <c r="X438" i="7"/>
  <c r="X439" i="7"/>
  <c r="X440" i="7"/>
  <c r="X441" i="7"/>
  <c r="X442" i="7"/>
  <c r="X443" i="7"/>
  <c r="X444" i="7"/>
  <c r="X445" i="7"/>
  <c r="X446" i="7"/>
  <c r="X447" i="7"/>
  <c r="X448" i="7"/>
  <c r="X449" i="7"/>
  <c r="X450" i="7"/>
  <c r="X451" i="7"/>
  <c r="X452" i="7"/>
  <c r="X453" i="7"/>
  <c r="X454" i="7"/>
  <c r="X455" i="7"/>
  <c r="X456" i="7"/>
  <c r="X457" i="7"/>
  <c r="X458" i="7"/>
  <c r="X459" i="7"/>
  <c r="X460" i="7"/>
  <c r="X461" i="7"/>
  <c r="X462" i="7"/>
  <c r="X463" i="7"/>
  <c r="X464" i="7"/>
  <c r="X465" i="7"/>
  <c r="X466" i="7"/>
  <c r="X467" i="7"/>
  <c r="X468" i="7"/>
  <c r="X469" i="7"/>
  <c r="X470" i="7"/>
  <c r="X471" i="7"/>
  <c r="X472" i="7"/>
  <c r="X473" i="7"/>
  <c r="X474" i="7"/>
  <c r="X475" i="7"/>
  <c r="X476" i="7"/>
  <c r="X477" i="7"/>
  <c r="X478" i="7"/>
  <c r="X479" i="7"/>
  <c r="X480" i="7"/>
  <c r="X481" i="7"/>
  <c r="X482" i="7"/>
  <c r="X483" i="7"/>
  <c r="X484" i="7"/>
  <c r="X485" i="7"/>
  <c r="X486" i="7"/>
  <c r="X487" i="7"/>
  <c r="X488" i="7"/>
  <c r="X489" i="7"/>
  <c r="X490" i="7"/>
  <c r="X491" i="7"/>
  <c r="X492" i="7"/>
  <c r="X493" i="7"/>
  <c r="X494" i="7"/>
  <c r="X495" i="7"/>
  <c r="X496" i="7"/>
  <c r="X497" i="7"/>
  <c r="X498" i="7"/>
  <c r="X499" i="7"/>
  <c r="X500" i="7"/>
  <c r="X501" i="7"/>
  <c r="X502" i="7"/>
  <c r="X503" i="7"/>
  <c r="X504" i="7"/>
  <c r="X505" i="7"/>
  <c r="X506" i="7"/>
  <c r="X507" i="7"/>
  <c r="X508" i="7"/>
  <c r="X509" i="7"/>
  <c r="X510" i="7"/>
  <c r="X511" i="7"/>
  <c r="X512" i="7"/>
  <c r="X513" i="7"/>
  <c r="X514" i="7"/>
  <c r="X515" i="7"/>
  <c r="X516" i="7"/>
  <c r="X517" i="7"/>
  <c r="X518" i="7"/>
  <c r="X519" i="7"/>
  <c r="X520" i="7"/>
  <c r="X521" i="7"/>
  <c r="X522" i="7"/>
  <c r="X523" i="7"/>
  <c r="X524" i="7"/>
  <c r="X525" i="7"/>
  <c r="X526" i="7"/>
  <c r="X527" i="7"/>
  <c r="X528" i="7"/>
  <c r="X529" i="7"/>
  <c r="X530" i="7"/>
  <c r="X531" i="7"/>
  <c r="X532" i="7"/>
  <c r="X533" i="7"/>
  <c r="X534" i="7"/>
  <c r="X535" i="7"/>
  <c r="X536" i="7"/>
  <c r="X537" i="7"/>
  <c r="X538" i="7"/>
  <c r="X539" i="7"/>
  <c r="X540" i="7"/>
  <c r="X541" i="7"/>
  <c r="X542" i="7"/>
  <c r="X543" i="7"/>
  <c r="X544" i="7"/>
  <c r="X545" i="7"/>
  <c r="X546" i="7"/>
  <c r="X547" i="7"/>
  <c r="X548" i="7"/>
  <c r="X549" i="7"/>
  <c r="X550" i="7"/>
  <c r="X551" i="7"/>
  <c r="X552" i="7"/>
  <c r="X553" i="7"/>
  <c r="X554" i="7"/>
  <c r="X555" i="7"/>
  <c r="X556" i="7"/>
  <c r="X557" i="7"/>
  <c r="X558" i="7"/>
  <c r="X559" i="7"/>
  <c r="X560" i="7"/>
  <c r="X561" i="7"/>
  <c r="X562" i="7"/>
  <c r="X563" i="7"/>
  <c r="X564" i="7"/>
  <c r="X565" i="7"/>
  <c r="X566" i="7"/>
  <c r="X567" i="7"/>
  <c r="X568" i="7"/>
  <c r="X569" i="7"/>
  <c r="X570" i="7"/>
  <c r="X571" i="7"/>
  <c r="X572" i="7"/>
  <c r="X573" i="7"/>
  <c r="X574" i="7"/>
  <c r="X575" i="7"/>
  <c r="X576" i="7"/>
  <c r="X577" i="7"/>
  <c r="X578" i="7"/>
  <c r="X579" i="7"/>
  <c r="X580" i="7"/>
  <c r="X581" i="7"/>
  <c r="X582" i="7"/>
  <c r="X583" i="7"/>
  <c r="X584" i="7"/>
  <c r="X585" i="7"/>
  <c r="X586" i="7"/>
  <c r="X587" i="7"/>
  <c r="X588" i="7"/>
  <c r="X589" i="7"/>
  <c r="X590" i="7"/>
  <c r="X591" i="7"/>
  <c r="X592" i="7"/>
  <c r="X593" i="7"/>
  <c r="X594" i="7"/>
  <c r="X595" i="7"/>
  <c r="X596" i="7"/>
  <c r="X597" i="7"/>
  <c r="X598" i="7"/>
  <c r="X599" i="7"/>
  <c r="X600" i="7"/>
  <c r="X601" i="7"/>
  <c r="X602" i="7"/>
  <c r="X603" i="7"/>
  <c r="X604" i="7"/>
  <c r="X605" i="7"/>
  <c r="X606" i="7"/>
  <c r="X607" i="7"/>
  <c r="X608" i="7"/>
  <c r="X609" i="7"/>
  <c r="X610" i="7"/>
  <c r="X611" i="7"/>
  <c r="X612" i="7"/>
  <c r="X613" i="7"/>
  <c r="X614" i="7"/>
  <c r="X615" i="7"/>
  <c r="X616" i="7"/>
  <c r="X617" i="7"/>
  <c r="X618" i="7"/>
  <c r="X619" i="7"/>
  <c r="X620" i="7"/>
  <c r="X621" i="7"/>
  <c r="X622" i="7"/>
  <c r="X623" i="7"/>
  <c r="X624" i="7"/>
  <c r="X625" i="7"/>
  <c r="X626" i="7"/>
  <c r="X627" i="7"/>
  <c r="X628" i="7"/>
  <c r="X629" i="7"/>
  <c r="X630" i="7"/>
  <c r="X631" i="7"/>
  <c r="X632" i="7"/>
  <c r="X633" i="7"/>
  <c r="X634" i="7"/>
  <c r="X635" i="7"/>
  <c r="X636" i="7"/>
  <c r="X637" i="7"/>
  <c r="X638" i="7"/>
  <c r="X639" i="7"/>
  <c r="X640" i="7"/>
  <c r="X641" i="7"/>
  <c r="X642" i="7"/>
  <c r="X643" i="7"/>
  <c r="X644" i="7"/>
  <c r="X645" i="7"/>
  <c r="X646" i="7"/>
  <c r="X647" i="7"/>
  <c r="X648" i="7"/>
  <c r="X649" i="7"/>
  <c r="X650" i="7"/>
  <c r="X651" i="7"/>
  <c r="X652" i="7"/>
  <c r="X653" i="7"/>
  <c r="X654" i="7"/>
  <c r="X655" i="7"/>
  <c r="X656" i="7"/>
  <c r="X657" i="7"/>
  <c r="X658" i="7"/>
  <c r="X659" i="7"/>
  <c r="X660" i="7"/>
  <c r="X661" i="7"/>
  <c r="X662" i="7"/>
  <c r="X663" i="7"/>
  <c r="X664" i="7"/>
  <c r="X665" i="7"/>
  <c r="X666" i="7"/>
  <c r="X667" i="7"/>
  <c r="X668" i="7"/>
  <c r="X669" i="7"/>
  <c r="X670" i="7"/>
  <c r="X671" i="7"/>
  <c r="X672" i="7"/>
  <c r="X673" i="7"/>
  <c r="X674" i="7"/>
  <c r="X675" i="7"/>
  <c r="X676" i="7"/>
  <c r="X677" i="7"/>
  <c r="X678" i="7"/>
  <c r="X679" i="7"/>
  <c r="X680" i="7"/>
  <c r="X681" i="7"/>
  <c r="X682" i="7"/>
  <c r="X683" i="7"/>
  <c r="X684" i="7"/>
  <c r="X685" i="7"/>
  <c r="X686" i="7"/>
  <c r="X687" i="7"/>
  <c r="X688" i="7"/>
  <c r="X689" i="7"/>
  <c r="X690" i="7"/>
  <c r="X691" i="7"/>
  <c r="X692" i="7"/>
  <c r="X693" i="7"/>
  <c r="X694" i="7"/>
  <c r="X695" i="7"/>
  <c r="X696" i="7"/>
  <c r="X697" i="7"/>
  <c r="X698" i="7"/>
  <c r="X699" i="7"/>
  <c r="X700" i="7"/>
  <c r="X701" i="7"/>
  <c r="X702" i="7"/>
  <c r="X703" i="7"/>
  <c r="X704" i="7"/>
  <c r="X705" i="7"/>
  <c r="X706" i="7"/>
  <c r="X707" i="7"/>
  <c r="X708" i="7"/>
  <c r="X709" i="7"/>
  <c r="X710" i="7"/>
  <c r="X711" i="7"/>
  <c r="X712" i="7"/>
  <c r="X713" i="7"/>
  <c r="X714" i="7"/>
  <c r="X715" i="7"/>
  <c r="X716" i="7"/>
  <c r="X717" i="7"/>
  <c r="X718" i="7"/>
  <c r="X719" i="7"/>
  <c r="X720" i="7"/>
  <c r="X721" i="7"/>
  <c r="X722" i="7"/>
  <c r="X723" i="7"/>
  <c r="X724" i="7"/>
  <c r="X725" i="7"/>
  <c r="X726" i="7"/>
  <c r="X727" i="7"/>
  <c r="X728" i="7"/>
  <c r="X729" i="7"/>
  <c r="X730" i="7"/>
  <c r="X731" i="7"/>
  <c r="X732" i="7"/>
  <c r="X733" i="7"/>
  <c r="X734" i="7"/>
  <c r="X735" i="7"/>
  <c r="X736" i="7"/>
  <c r="X737" i="7"/>
  <c r="X738" i="7"/>
  <c r="X739" i="7"/>
  <c r="X740" i="7"/>
  <c r="X741" i="7"/>
  <c r="X742" i="7"/>
  <c r="X743" i="7"/>
  <c r="X744" i="7"/>
  <c r="X745" i="7"/>
  <c r="X746" i="7"/>
  <c r="X747" i="7"/>
  <c r="X748" i="7"/>
  <c r="X749" i="7"/>
  <c r="X750" i="7"/>
  <c r="X751" i="7"/>
  <c r="X752" i="7"/>
  <c r="X753" i="7"/>
  <c r="X754" i="7"/>
  <c r="X755" i="7"/>
  <c r="X756" i="7"/>
  <c r="X757" i="7"/>
  <c r="X758" i="7"/>
  <c r="X759" i="7"/>
  <c r="X760" i="7"/>
  <c r="X761" i="7"/>
  <c r="X762" i="7"/>
  <c r="X763" i="7"/>
  <c r="X764" i="7"/>
  <c r="X765" i="7"/>
  <c r="X766" i="7"/>
  <c r="X767" i="7"/>
  <c r="X768" i="7"/>
  <c r="X769" i="7"/>
  <c r="X770" i="7"/>
  <c r="X771" i="7"/>
  <c r="X772" i="7"/>
  <c r="X773" i="7"/>
  <c r="X774" i="7"/>
  <c r="X775" i="7"/>
  <c r="X776" i="7"/>
  <c r="X777" i="7"/>
  <c r="X778" i="7"/>
  <c r="X779" i="7"/>
  <c r="X780" i="7"/>
  <c r="X781" i="7"/>
  <c r="X782" i="7"/>
  <c r="X783" i="7"/>
  <c r="X784" i="7"/>
  <c r="X785" i="7"/>
  <c r="X786" i="7"/>
  <c r="X787" i="7"/>
  <c r="X788" i="7"/>
  <c r="X789" i="7"/>
  <c r="X790" i="7"/>
  <c r="X791" i="7"/>
  <c r="X792" i="7"/>
  <c r="X793" i="7"/>
  <c r="X794" i="7"/>
  <c r="X795" i="7"/>
  <c r="X796" i="7"/>
  <c r="X797" i="7"/>
  <c r="X798" i="7"/>
  <c r="X799" i="7"/>
  <c r="X800" i="7"/>
  <c r="X801" i="7"/>
  <c r="X802" i="7"/>
  <c r="X803" i="7"/>
  <c r="X804" i="7"/>
  <c r="X805" i="7"/>
  <c r="X806" i="7"/>
  <c r="X807" i="7"/>
  <c r="X808" i="7"/>
  <c r="X809" i="7"/>
  <c r="X810" i="7"/>
  <c r="X811" i="7"/>
  <c r="X812" i="7"/>
  <c r="X813" i="7"/>
  <c r="X814" i="7"/>
  <c r="X815" i="7"/>
  <c r="X816" i="7"/>
  <c r="X817" i="7"/>
  <c r="X818" i="7"/>
  <c r="X819" i="7"/>
  <c r="X820" i="7"/>
  <c r="X821" i="7"/>
  <c r="X822" i="7"/>
  <c r="X823" i="7"/>
  <c r="X824" i="7"/>
  <c r="X825" i="7"/>
  <c r="X826" i="7"/>
  <c r="X827" i="7"/>
  <c r="X828" i="7"/>
  <c r="X829" i="7"/>
  <c r="X830" i="7"/>
  <c r="X831" i="7"/>
  <c r="X832" i="7"/>
  <c r="X833" i="7"/>
  <c r="X834" i="7"/>
  <c r="X835" i="7"/>
  <c r="X836" i="7"/>
  <c r="X837" i="7"/>
  <c r="X838" i="7"/>
  <c r="X839" i="7"/>
  <c r="X840" i="7"/>
  <c r="X841" i="7"/>
  <c r="X842" i="7"/>
  <c r="X843" i="7"/>
  <c r="X844" i="7"/>
  <c r="X845" i="7"/>
  <c r="X846" i="7"/>
  <c r="X847" i="7"/>
  <c r="X848" i="7"/>
  <c r="X849" i="7"/>
  <c r="X850" i="7"/>
  <c r="X851" i="7"/>
  <c r="X852" i="7"/>
  <c r="X853" i="7"/>
  <c r="X854" i="7"/>
  <c r="X855" i="7"/>
  <c r="X856" i="7"/>
  <c r="X857" i="7"/>
  <c r="X858" i="7"/>
  <c r="X859" i="7"/>
  <c r="X860" i="7"/>
  <c r="X861" i="7"/>
  <c r="X862" i="7"/>
  <c r="X863" i="7"/>
  <c r="X864" i="7"/>
  <c r="X865" i="7"/>
  <c r="X866" i="7"/>
  <c r="X867" i="7"/>
  <c r="X868" i="7"/>
  <c r="X869" i="7"/>
  <c r="X870" i="7"/>
  <c r="X871" i="7"/>
  <c r="X872" i="7"/>
  <c r="X873" i="7"/>
  <c r="X874" i="7"/>
  <c r="X875" i="7"/>
  <c r="X876" i="7"/>
  <c r="X877" i="7"/>
  <c r="X878" i="7"/>
  <c r="X879" i="7"/>
  <c r="X880" i="7"/>
  <c r="X881" i="7"/>
  <c r="X882" i="7"/>
  <c r="X883" i="7"/>
  <c r="X884" i="7"/>
  <c r="X885" i="7"/>
  <c r="X886" i="7"/>
  <c r="X887" i="7"/>
  <c r="X888" i="7"/>
  <c r="X889" i="7"/>
  <c r="X890" i="7"/>
  <c r="X891" i="7"/>
  <c r="X892" i="7"/>
  <c r="X893" i="7"/>
  <c r="X894" i="7"/>
  <c r="X895" i="7"/>
  <c r="X896" i="7"/>
  <c r="X897" i="7"/>
  <c r="X898" i="7"/>
  <c r="X899" i="7"/>
  <c r="X900" i="7"/>
  <c r="X901" i="7"/>
  <c r="X902" i="7"/>
  <c r="X903" i="7"/>
  <c r="X904" i="7"/>
  <c r="X905" i="7"/>
  <c r="X906" i="7"/>
  <c r="X907" i="7"/>
  <c r="X908" i="7"/>
  <c r="X909" i="7"/>
  <c r="X910" i="7"/>
  <c r="X911" i="7"/>
  <c r="X912" i="7"/>
  <c r="X913" i="7"/>
  <c r="X914" i="7"/>
  <c r="X915" i="7"/>
  <c r="X916" i="7"/>
  <c r="X917" i="7"/>
  <c r="X918" i="7"/>
  <c r="X919" i="7"/>
  <c r="X920" i="7"/>
  <c r="X921" i="7"/>
  <c r="X922" i="7"/>
  <c r="X923" i="7"/>
  <c r="X924" i="7"/>
  <c r="X925" i="7"/>
  <c r="X926" i="7"/>
  <c r="X927" i="7"/>
  <c r="X928" i="7"/>
  <c r="X929" i="7"/>
  <c r="X930" i="7"/>
  <c r="X931" i="7"/>
  <c r="X932" i="7"/>
  <c r="X933" i="7"/>
  <c r="X934" i="7"/>
  <c r="X935" i="7"/>
  <c r="X936" i="7"/>
  <c r="X937" i="7"/>
  <c r="X938" i="7"/>
  <c r="X939" i="7"/>
  <c r="X940" i="7"/>
  <c r="X941" i="7"/>
  <c r="X942" i="7"/>
  <c r="X943" i="7"/>
  <c r="X944" i="7"/>
  <c r="X945" i="7"/>
  <c r="X946" i="7"/>
  <c r="X947" i="7"/>
  <c r="X948" i="7"/>
  <c r="X949" i="7"/>
  <c r="X950" i="7"/>
  <c r="X951" i="7"/>
  <c r="X952" i="7"/>
  <c r="X953" i="7"/>
  <c r="X954" i="7"/>
  <c r="X955" i="7"/>
  <c r="X956" i="7"/>
  <c r="X957" i="7"/>
  <c r="X958" i="7"/>
  <c r="X959" i="7"/>
  <c r="X960" i="7"/>
  <c r="X961" i="7"/>
  <c r="X962" i="7"/>
  <c r="X963" i="7"/>
  <c r="X964" i="7"/>
  <c r="X965" i="7"/>
  <c r="X966" i="7"/>
  <c r="X967" i="7"/>
  <c r="X968" i="7"/>
  <c r="X969" i="7"/>
  <c r="X970" i="7"/>
  <c r="X971" i="7"/>
  <c r="X972" i="7"/>
  <c r="X973" i="7"/>
  <c r="X974" i="7"/>
  <c r="X975" i="7"/>
  <c r="X976" i="7"/>
  <c r="X977" i="7"/>
  <c r="X978" i="7"/>
  <c r="X979" i="7"/>
  <c r="X980" i="7"/>
  <c r="X981" i="7"/>
  <c r="X982" i="7"/>
  <c r="X983" i="7"/>
  <c r="X984" i="7"/>
  <c r="X985" i="7"/>
  <c r="X986" i="7"/>
  <c r="X987" i="7"/>
  <c r="X988" i="7"/>
  <c r="X989" i="7"/>
  <c r="X990" i="7"/>
  <c r="X991" i="7"/>
  <c r="X992" i="7"/>
  <c r="X993" i="7"/>
  <c r="X994" i="7"/>
  <c r="X995" i="7"/>
  <c r="X996" i="7"/>
  <c r="X997" i="7"/>
  <c r="X998" i="7"/>
  <c r="X999" i="7"/>
  <c r="X1000" i="7"/>
  <c r="X1001" i="7"/>
  <c r="X1002" i="7"/>
  <c r="X1003" i="7"/>
  <c r="X1004" i="7"/>
  <c r="X1005" i="7"/>
  <c r="X1006" i="7"/>
  <c r="X1007" i="7"/>
  <c r="X1008" i="7"/>
  <c r="X1009" i="7"/>
  <c r="X1010" i="7"/>
  <c r="X1011" i="7"/>
  <c r="X1012" i="7"/>
  <c r="X1013" i="7"/>
  <c r="X1014" i="7"/>
  <c r="X1015" i="7"/>
  <c r="X1016" i="7"/>
  <c r="X1017" i="7"/>
  <c r="X1018" i="7"/>
  <c r="X1019" i="7"/>
  <c r="X1020" i="7"/>
  <c r="X1021" i="7"/>
  <c r="X1022" i="7"/>
  <c r="X1023" i="7"/>
  <c r="X1024" i="7"/>
  <c r="X1025" i="7"/>
  <c r="X1026" i="7"/>
  <c r="X1027" i="7"/>
  <c r="X1028" i="7"/>
  <c r="X1029" i="7"/>
  <c r="X1030" i="7"/>
  <c r="X1031" i="7"/>
  <c r="X1032" i="7"/>
  <c r="X1033" i="7"/>
  <c r="X1034" i="7"/>
  <c r="X1035" i="7"/>
  <c r="X1036" i="7"/>
  <c r="X1037" i="7"/>
  <c r="X1038" i="7"/>
  <c r="X1039" i="7"/>
  <c r="X1040" i="7"/>
  <c r="X1041" i="7"/>
  <c r="X1042" i="7"/>
  <c r="X1043" i="7"/>
  <c r="X1044" i="7"/>
  <c r="X1045" i="7"/>
  <c r="X1046" i="7"/>
  <c r="X1047" i="7"/>
  <c r="X1048" i="7"/>
  <c r="X1049" i="7"/>
  <c r="X1050" i="7"/>
  <c r="X1051" i="7"/>
  <c r="X1052" i="7"/>
  <c r="X1053" i="7"/>
  <c r="X1054" i="7"/>
  <c r="X1055" i="7"/>
  <c r="X1056" i="7"/>
  <c r="X1057" i="7"/>
  <c r="X1058" i="7"/>
  <c r="X1059" i="7"/>
  <c r="X1060" i="7"/>
  <c r="X1061" i="7"/>
  <c r="X1062" i="7"/>
  <c r="X1063" i="7"/>
  <c r="X1064" i="7"/>
  <c r="X1065" i="7"/>
  <c r="X1066" i="7"/>
  <c r="X1067" i="7"/>
  <c r="X1068" i="7"/>
  <c r="X1069" i="7"/>
  <c r="X1070" i="7"/>
  <c r="X1071" i="7"/>
  <c r="X1072" i="7"/>
  <c r="X1073" i="7"/>
  <c r="X1074" i="7"/>
  <c r="X1075" i="7"/>
  <c r="X1076" i="7"/>
  <c r="X1077" i="7"/>
  <c r="X1078" i="7"/>
  <c r="X1079" i="7"/>
  <c r="X1080" i="7"/>
  <c r="X1081" i="7"/>
  <c r="X1082" i="7"/>
  <c r="X1083" i="7"/>
  <c r="X1084" i="7"/>
  <c r="X1085" i="7"/>
  <c r="X1086" i="7"/>
  <c r="X1087" i="7"/>
  <c r="X1088" i="7"/>
  <c r="X1089" i="7"/>
  <c r="X1090" i="7"/>
  <c r="X1091" i="7"/>
  <c r="X1092" i="7"/>
  <c r="X1093" i="7"/>
  <c r="X1094" i="7"/>
  <c r="X1095" i="7"/>
  <c r="X1096" i="7"/>
  <c r="X1097" i="7"/>
  <c r="X1098" i="7"/>
  <c r="X1099" i="7"/>
  <c r="X1100" i="7"/>
  <c r="X1101" i="7"/>
  <c r="X1102" i="7"/>
  <c r="X1103" i="7"/>
  <c r="X1104" i="7"/>
  <c r="X1105" i="7"/>
  <c r="X1106" i="7"/>
  <c r="X1107" i="7"/>
  <c r="X1108" i="7"/>
  <c r="X1109" i="7"/>
  <c r="X1110" i="7"/>
  <c r="X1111" i="7"/>
  <c r="X13" i="7"/>
  <c r="S202" i="7"/>
  <c r="AC1114" i="7"/>
  <c r="AC1118" i="7" s="1"/>
  <c r="L1114" i="7"/>
  <c r="F29" i="9"/>
  <c r="F30" i="9"/>
  <c r="F37" i="9"/>
  <c r="V1114" i="7"/>
  <c r="V1118" i="7" s="1"/>
  <c r="I1114" i="7"/>
  <c r="J1114" i="7"/>
  <c r="AF14" i="7"/>
  <c r="W14" i="7" s="1"/>
  <c r="AF15" i="7"/>
  <c r="W15" i="7" s="1"/>
  <c r="AF16" i="7"/>
  <c r="W16" i="7" s="1"/>
  <c r="AF17" i="7"/>
  <c r="W17" i="7" s="1"/>
  <c r="AF18" i="7"/>
  <c r="W18" i="7" s="1"/>
  <c r="AF19" i="7"/>
  <c r="W19" i="7" s="1"/>
  <c r="AF20" i="7"/>
  <c r="W20" i="7" s="1"/>
  <c r="AF21" i="7"/>
  <c r="W21" i="7" s="1"/>
  <c r="AF22" i="7"/>
  <c r="W22" i="7" s="1"/>
  <c r="AF23" i="7"/>
  <c r="W23" i="7" s="1"/>
  <c r="AF24" i="7"/>
  <c r="W24" i="7" s="1"/>
  <c r="AF25" i="7"/>
  <c r="W25" i="7" s="1"/>
  <c r="AF26" i="7"/>
  <c r="W26" i="7" s="1"/>
  <c r="AF27" i="7"/>
  <c r="W27" i="7" s="1"/>
  <c r="AF28" i="7"/>
  <c r="W28" i="7" s="1"/>
  <c r="AF29" i="7"/>
  <c r="W29" i="7" s="1"/>
  <c r="AF30" i="7"/>
  <c r="W30" i="7" s="1"/>
  <c r="AF31" i="7"/>
  <c r="W31" i="7" s="1"/>
  <c r="AF32" i="7"/>
  <c r="W32" i="7" s="1"/>
  <c r="AF33" i="7"/>
  <c r="W33" i="7" s="1"/>
  <c r="AF34" i="7"/>
  <c r="W34" i="7" s="1"/>
  <c r="AF35" i="7"/>
  <c r="W35" i="7" s="1"/>
  <c r="AF36" i="7"/>
  <c r="W36" i="7" s="1"/>
  <c r="AF37" i="7"/>
  <c r="W37" i="7" s="1"/>
  <c r="AF38" i="7"/>
  <c r="W38" i="7" s="1"/>
  <c r="AF39" i="7"/>
  <c r="W39" i="7" s="1"/>
  <c r="AF40" i="7"/>
  <c r="W40" i="7" s="1"/>
  <c r="AF41" i="7"/>
  <c r="W41" i="7" s="1"/>
  <c r="AF42" i="7"/>
  <c r="W42" i="7" s="1"/>
  <c r="AF43" i="7"/>
  <c r="W43" i="7" s="1"/>
  <c r="AF44" i="7"/>
  <c r="W44" i="7" s="1"/>
  <c r="AF45" i="7"/>
  <c r="W45" i="7" s="1"/>
  <c r="AF46" i="7"/>
  <c r="W46" i="7" s="1"/>
  <c r="AF47" i="7"/>
  <c r="W47" i="7" s="1"/>
  <c r="AF48" i="7"/>
  <c r="W48" i="7" s="1"/>
  <c r="AF49" i="7"/>
  <c r="W49" i="7" s="1"/>
  <c r="AF50" i="7"/>
  <c r="W50" i="7" s="1"/>
  <c r="AF51" i="7"/>
  <c r="W51" i="7" s="1"/>
  <c r="AF52" i="7"/>
  <c r="W52" i="7" s="1"/>
  <c r="AF53" i="7"/>
  <c r="W53" i="7" s="1"/>
  <c r="AF54" i="7"/>
  <c r="W54" i="7" s="1"/>
  <c r="AF55" i="7"/>
  <c r="W55" i="7" s="1"/>
  <c r="AF56" i="7"/>
  <c r="W56" i="7" s="1"/>
  <c r="AF57" i="7"/>
  <c r="W57" i="7" s="1"/>
  <c r="AF58" i="7"/>
  <c r="W58" i="7" s="1"/>
  <c r="AF59" i="7"/>
  <c r="W59" i="7" s="1"/>
  <c r="AF60" i="7"/>
  <c r="W60" i="7" s="1"/>
  <c r="AF61" i="7"/>
  <c r="W61" i="7" s="1"/>
  <c r="AF62" i="7"/>
  <c r="W62" i="7" s="1"/>
  <c r="AF63" i="7"/>
  <c r="W63" i="7" s="1"/>
  <c r="AF64" i="7"/>
  <c r="W64" i="7" s="1"/>
  <c r="AF65" i="7"/>
  <c r="W65" i="7" s="1"/>
  <c r="AF66" i="7"/>
  <c r="W66" i="7" s="1"/>
  <c r="AF67" i="7"/>
  <c r="W67" i="7" s="1"/>
  <c r="AF68" i="7"/>
  <c r="W68" i="7" s="1"/>
  <c r="AF69" i="7"/>
  <c r="W69" i="7" s="1"/>
  <c r="AF70" i="7"/>
  <c r="W70" i="7" s="1"/>
  <c r="AF71" i="7"/>
  <c r="W71" i="7" s="1"/>
  <c r="AF72" i="7"/>
  <c r="W72" i="7" s="1"/>
  <c r="AF73" i="7"/>
  <c r="W73" i="7" s="1"/>
  <c r="AF74" i="7"/>
  <c r="W74" i="7" s="1"/>
  <c r="AF75" i="7"/>
  <c r="W75" i="7" s="1"/>
  <c r="AF76" i="7"/>
  <c r="W76" i="7" s="1"/>
  <c r="AF77" i="7"/>
  <c r="W77" i="7" s="1"/>
  <c r="AF78" i="7"/>
  <c r="W78" i="7" s="1"/>
  <c r="AF79" i="7"/>
  <c r="W79" i="7" s="1"/>
  <c r="AF80" i="7"/>
  <c r="W80" i="7" s="1"/>
  <c r="AF81" i="7"/>
  <c r="W81" i="7" s="1"/>
  <c r="AF82" i="7"/>
  <c r="W82" i="7" s="1"/>
  <c r="AF83" i="7"/>
  <c r="W83" i="7" s="1"/>
  <c r="AF84" i="7"/>
  <c r="W84" i="7" s="1"/>
  <c r="AF85" i="7"/>
  <c r="W85" i="7" s="1"/>
  <c r="AF86" i="7"/>
  <c r="W86" i="7" s="1"/>
  <c r="AF87" i="7"/>
  <c r="W87" i="7" s="1"/>
  <c r="AF88" i="7"/>
  <c r="W88" i="7" s="1"/>
  <c r="AF89" i="7"/>
  <c r="W89" i="7" s="1"/>
  <c r="AF90" i="7"/>
  <c r="W90" i="7" s="1"/>
  <c r="AF91" i="7"/>
  <c r="W91" i="7" s="1"/>
  <c r="AF92" i="7"/>
  <c r="W92" i="7" s="1"/>
  <c r="AF93" i="7"/>
  <c r="W93" i="7" s="1"/>
  <c r="AF94" i="7"/>
  <c r="W94" i="7" s="1"/>
  <c r="AF95" i="7"/>
  <c r="W95" i="7" s="1"/>
  <c r="AF96" i="7"/>
  <c r="W96" i="7" s="1"/>
  <c r="AF97" i="7"/>
  <c r="W97" i="7" s="1"/>
  <c r="AF98" i="7"/>
  <c r="W98" i="7" s="1"/>
  <c r="AF99" i="7"/>
  <c r="W99" i="7" s="1"/>
  <c r="AF100" i="7"/>
  <c r="W100" i="7" s="1"/>
  <c r="AF101" i="7"/>
  <c r="W101" i="7" s="1"/>
  <c r="AF102" i="7"/>
  <c r="W102" i="7" s="1"/>
  <c r="AF103" i="7"/>
  <c r="W103" i="7" s="1"/>
  <c r="AF104" i="7"/>
  <c r="W104" i="7" s="1"/>
  <c r="AF105" i="7"/>
  <c r="W105" i="7" s="1"/>
  <c r="AF106" i="7"/>
  <c r="W106" i="7" s="1"/>
  <c r="AF107" i="7"/>
  <c r="W107" i="7" s="1"/>
  <c r="AF108" i="7"/>
  <c r="W108" i="7" s="1"/>
  <c r="AF109" i="7"/>
  <c r="W109" i="7" s="1"/>
  <c r="AF110" i="7"/>
  <c r="W110" i="7" s="1"/>
  <c r="AF111" i="7"/>
  <c r="W111" i="7" s="1"/>
  <c r="AF112" i="7"/>
  <c r="W112" i="7" s="1"/>
  <c r="AF113" i="7"/>
  <c r="W113" i="7" s="1"/>
  <c r="AF114" i="7"/>
  <c r="W114" i="7" s="1"/>
  <c r="AF115" i="7"/>
  <c r="W115" i="7" s="1"/>
  <c r="AF116" i="7"/>
  <c r="W116" i="7" s="1"/>
  <c r="AF117" i="7"/>
  <c r="W117" i="7" s="1"/>
  <c r="AF118" i="7"/>
  <c r="AF119" i="7"/>
  <c r="W119" i="7" s="1"/>
  <c r="AF120" i="7"/>
  <c r="W120" i="7" s="1"/>
  <c r="AF121" i="7"/>
  <c r="W121" i="7" s="1"/>
  <c r="AF122" i="7"/>
  <c r="W122" i="7" s="1"/>
  <c r="AF123" i="7"/>
  <c r="W123" i="7" s="1"/>
  <c r="AF124" i="7"/>
  <c r="W124" i="7" s="1"/>
  <c r="AF125" i="7"/>
  <c r="W125" i="7" s="1"/>
  <c r="AF126" i="7"/>
  <c r="W126" i="7" s="1"/>
  <c r="AF127" i="7"/>
  <c r="W127" i="7" s="1"/>
  <c r="AF128" i="7"/>
  <c r="W128" i="7" s="1"/>
  <c r="AF129" i="7"/>
  <c r="W129" i="7" s="1"/>
  <c r="AF130" i="7"/>
  <c r="W130" i="7" s="1"/>
  <c r="AF131" i="7"/>
  <c r="W131" i="7" s="1"/>
  <c r="AF132" i="7"/>
  <c r="W132" i="7" s="1"/>
  <c r="AF133" i="7"/>
  <c r="W133" i="7" s="1"/>
  <c r="AF134" i="7"/>
  <c r="W134" i="7" s="1"/>
  <c r="AF135" i="7"/>
  <c r="W135" i="7" s="1"/>
  <c r="AF136" i="7"/>
  <c r="W136" i="7" s="1"/>
  <c r="AF137" i="7"/>
  <c r="W137" i="7" s="1"/>
  <c r="AF138" i="7"/>
  <c r="W138" i="7" s="1"/>
  <c r="AF139" i="7"/>
  <c r="W139" i="7" s="1"/>
  <c r="AF140" i="7"/>
  <c r="W140" i="7" s="1"/>
  <c r="AF141" i="7"/>
  <c r="W141" i="7" s="1"/>
  <c r="AF142" i="7"/>
  <c r="W142" i="7" s="1"/>
  <c r="AF143" i="7"/>
  <c r="W143" i="7" s="1"/>
  <c r="AF144" i="7"/>
  <c r="W144" i="7" s="1"/>
  <c r="AF145" i="7"/>
  <c r="W145" i="7" s="1"/>
  <c r="AF146" i="7"/>
  <c r="W146" i="7" s="1"/>
  <c r="AF147" i="7"/>
  <c r="W147" i="7" s="1"/>
  <c r="AF148" i="7"/>
  <c r="W148" i="7" s="1"/>
  <c r="AF149" i="7"/>
  <c r="W149" i="7" s="1"/>
  <c r="AF150" i="7"/>
  <c r="W150" i="7" s="1"/>
  <c r="AF151" i="7"/>
  <c r="W151" i="7" s="1"/>
  <c r="AF152" i="7"/>
  <c r="W152" i="7" s="1"/>
  <c r="AF153" i="7"/>
  <c r="W153" i="7" s="1"/>
  <c r="AF154" i="7"/>
  <c r="W154" i="7" s="1"/>
  <c r="AF155" i="7"/>
  <c r="W155" i="7" s="1"/>
  <c r="AF156" i="7"/>
  <c r="W156" i="7" s="1"/>
  <c r="AF157" i="7"/>
  <c r="W157" i="7" s="1"/>
  <c r="AF158" i="7"/>
  <c r="W158" i="7" s="1"/>
  <c r="AF159" i="7"/>
  <c r="W159" i="7" s="1"/>
  <c r="AF160" i="7"/>
  <c r="W160" i="7" s="1"/>
  <c r="AF161" i="7"/>
  <c r="W161" i="7" s="1"/>
  <c r="AF162" i="7"/>
  <c r="W162" i="7" s="1"/>
  <c r="AF163" i="7"/>
  <c r="W163" i="7" s="1"/>
  <c r="AF164" i="7"/>
  <c r="W164" i="7" s="1"/>
  <c r="AF165" i="7"/>
  <c r="W165" i="7" s="1"/>
  <c r="AF166" i="7"/>
  <c r="W166" i="7" s="1"/>
  <c r="AF167" i="7"/>
  <c r="W167" i="7" s="1"/>
  <c r="AF168" i="7"/>
  <c r="W168" i="7" s="1"/>
  <c r="AF169" i="7"/>
  <c r="W169" i="7" s="1"/>
  <c r="AF170" i="7"/>
  <c r="W170" i="7" s="1"/>
  <c r="AF171" i="7"/>
  <c r="W171" i="7" s="1"/>
  <c r="AF172" i="7"/>
  <c r="W172" i="7" s="1"/>
  <c r="AF173" i="7"/>
  <c r="AF174" i="7"/>
  <c r="W174" i="7" s="1"/>
  <c r="AF175" i="7"/>
  <c r="W175" i="7" s="1"/>
  <c r="AF176" i="7"/>
  <c r="W176" i="7" s="1"/>
  <c r="AF177" i="7"/>
  <c r="W177" i="7" s="1"/>
  <c r="AF178" i="7"/>
  <c r="AF179" i="7"/>
  <c r="W179" i="7" s="1"/>
  <c r="AF180" i="7"/>
  <c r="W180" i="7" s="1"/>
  <c r="AF181" i="7"/>
  <c r="W181" i="7" s="1"/>
  <c r="AF182" i="7"/>
  <c r="W182" i="7" s="1"/>
  <c r="AF183" i="7"/>
  <c r="W183" i="7" s="1"/>
  <c r="AF184" i="7"/>
  <c r="W184" i="7" s="1"/>
  <c r="AF185" i="7"/>
  <c r="W185" i="7" s="1"/>
  <c r="AF186" i="7"/>
  <c r="W186" i="7" s="1"/>
  <c r="AF187" i="7"/>
  <c r="W187" i="7" s="1"/>
  <c r="AF188" i="7"/>
  <c r="W188" i="7" s="1"/>
  <c r="AF189" i="7"/>
  <c r="W189" i="7" s="1"/>
  <c r="AF190" i="7"/>
  <c r="W190" i="7" s="1"/>
  <c r="AF191" i="7"/>
  <c r="W191" i="7" s="1"/>
  <c r="AF192" i="7"/>
  <c r="W192" i="7" s="1"/>
  <c r="AF193" i="7"/>
  <c r="W193" i="7" s="1"/>
  <c r="AF194" i="7"/>
  <c r="W194" i="7" s="1"/>
  <c r="AF195" i="7"/>
  <c r="W195" i="7" s="1"/>
  <c r="AF196" i="7"/>
  <c r="W196" i="7" s="1"/>
  <c r="AF197" i="7"/>
  <c r="W197" i="7" s="1"/>
  <c r="AF198" i="7"/>
  <c r="W198" i="7" s="1"/>
  <c r="AF199" i="7"/>
  <c r="W199" i="7" s="1"/>
  <c r="AF200" i="7"/>
  <c r="W200" i="7" s="1"/>
  <c r="AF201" i="7"/>
  <c r="W201" i="7" s="1"/>
  <c r="AF202" i="7"/>
  <c r="W202" i="7" s="1"/>
  <c r="AF203" i="7"/>
  <c r="W203" i="7" s="1"/>
  <c r="AF204" i="7"/>
  <c r="W204" i="7" s="1"/>
  <c r="AF205" i="7"/>
  <c r="W205" i="7" s="1"/>
  <c r="AF206" i="7"/>
  <c r="W206" i="7" s="1"/>
  <c r="AF207" i="7"/>
  <c r="W207" i="7" s="1"/>
  <c r="AF208" i="7"/>
  <c r="W208" i="7" s="1"/>
  <c r="AF209" i="7"/>
  <c r="W209" i="7" s="1"/>
  <c r="AF210" i="7"/>
  <c r="W210" i="7" s="1"/>
  <c r="AF211" i="7"/>
  <c r="W211" i="7" s="1"/>
  <c r="AF212" i="7"/>
  <c r="W212" i="7" s="1"/>
  <c r="AF213" i="7"/>
  <c r="W213" i="7" s="1"/>
  <c r="AF214" i="7"/>
  <c r="W214" i="7" s="1"/>
  <c r="AF215" i="7"/>
  <c r="W215" i="7" s="1"/>
  <c r="AF216" i="7"/>
  <c r="W216" i="7" s="1"/>
  <c r="AF217" i="7"/>
  <c r="W217" i="7" s="1"/>
  <c r="AF218" i="7"/>
  <c r="W218" i="7" s="1"/>
  <c r="AF219" i="7"/>
  <c r="W219" i="7" s="1"/>
  <c r="AF220" i="7"/>
  <c r="W220" i="7" s="1"/>
  <c r="AF221" i="7"/>
  <c r="W221" i="7" s="1"/>
  <c r="AF222" i="7"/>
  <c r="W222" i="7" s="1"/>
  <c r="AF223" i="7"/>
  <c r="W223" i="7" s="1"/>
  <c r="AF224" i="7"/>
  <c r="W224" i="7" s="1"/>
  <c r="AF225" i="7"/>
  <c r="W225" i="7" s="1"/>
  <c r="AF226" i="7"/>
  <c r="W226" i="7" s="1"/>
  <c r="AF227" i="7"/>
  <c r="W227" i="7" s="1"/>
  <c r="AF228" i="7"/>
  <c r="W228" i="7" s="1"/>
  <c r="AF229" i="7"/>
  <c r="W229" i="7" s="1"/>
  <c r="AF230" i="7"/>
  <c r="W230" i="7" s="1"/>
  <c r="AF231" i="7"/>
  <c r="W231" i="7" s="1"/>
  <c r="AF232" i="7"/>
  <c r="W232" i="7" s="1"/>
  <c r="AF233" i="7"/>
  <c r="W233" i="7" s="1"/>
  <c r="AF234" i="7"/>
  <c r="W234" i="7" s="1"/>
  <c r="AF235" i="7"/>
  <c r="W235" i="7" s="1"/>
  <c r="AF236" i="7"/>
  <c r="W236" i="7" s="1"/>
  <c r="AF237" i="7"/>
  <c r="W237" i="7" s="1"/>
  <c r="AF238" i="7"/>
  <c r="W238" i="7" s="1"/>
  <c r="AF239" i="7"/>
  <c r="W239" i="7" s="1"/>
  <c r="AF240" i="7"/>
  <c r="W240" i="7" s="1"/>
  <c r="AF241" i="7"/>
  <c r="W241" i="7" s="1"/>
  <c r="AF242" i="7"/>
  <c r="W242" i="7" s="1"/>
  <c r="AF243" i="7"/>
  <c r="W243" i="7" s="1"/>
  <c r="AF244" i="7"/>
  <c r="W244" i="7" s="1"/>
  <c r="AF245" i="7"/>
  <c r="W245" i="7" s="1"/>
  <c r="AF246" i="7"/>
  <c r="W246" i="7" s="1"/>
  <c r="AF247" i="7"/>
  <c r="W247" i="7" s="1"/>
  <c r="AF248" i="7"/>
  <c r="W248" i="7" s="1"/>
  <c r="AF249" i="7"/>
  <c r="W249" i="7" s="1"/>
  <c r="AF250" i="7"/>
  <c r="W250" i="7" s="1"/>
  <c r="AF251" i="7"/>
  <c r="W251" i="7" s="1"/>
  <c r="AF252" i="7"/>
  <c r="W252" i="7" s="1"/>
  <c r="AF253" i="7"/>
  <c r="W253" i="7" s="1"/>
  <c r="AF254" i="7"/>
  <c r="W254" i="7" s="1"/>
  <c r="AF255" i="7"/>
  <c r="W255" i="7" s="1"/>
  <c r="AF256" i="7"/>
  <c r="W256" i="7" s="1"/>
  <c r="AF257" i="7"/>
  <c r="W257" i="7" s="1"/>
  <c r="AF258" i="7"/>
  <c r="W258" i="7" s="1"/>
  <c r="AF259" i="7"/>
  <c r="W259" i="7" s="1"/>
  <c r="AF260" i="7"/>
  <c r="W260" i="7" s="1"/>
  <c r="AF261" i="7"/>
  <c r="W261" i="7" s="1"/>
  <c r="AF262" i="7"/>
  <c r="W262" i="7" s="1"/>
  <c r="AF263" i="7"/>
  <c r="W263" i="7" s="1"/>
  <c r="AF264" i="7"/>
  <c r="W264" i="7" s="1"/>
  <c r="AF265" i="7"/>
  <c r="W265" i="7" s="1"/>
  <c r="AF266" i="7"/>
  <c r="W266" i="7" s="1"/>
  <c r="AF267" i="7"/>
  <c r="W267" i="7" s="1"/>
  <c r="AF268" i="7"/>
  <c r="W268" i="7" s="1"/>
  <c r="AF269" i="7"/>
  <c r="W269" i="7" s="1"/>
  <c r="AF270" i="7"/>
  <c r="W270" i="7" s="1"/>
  <c r="AF271" i="7"/>
  <c r="W271" i="7" s="1"/>
  <c r="AF272" i="7"/>
  <c r="W272" i="7" s="1"/>
  <c r="AF273" i="7"/>
  <c r="W273" i="7" s="1"/>
  <c r="AF274" i="7"/>
  <c r="W274" i="7" s="1"/>
  <c r="AF275" i="7"/>
  <c r="W275" i="7" s="1"/>
  <c r="AF276" i="7"/>
  <c r="W276" i="7" s="1"/>
  <c r="AF277" i="7"/>
  <c r="W277" i="7" s="1"/>
  <c r="AF278" i="7"/>
  <c r="W278" i="7" s="1"/>
  <c r="AF279" i="7"/>
  <c r="W279" i="7" s="1"/>
  <c r="AF280" i="7"/>
  <c r="W280" i="7" s="1"/>
  <c r="AF281" i="7"/>
  <c r="W281" i="7" s="1"/>
  <c r="AF282" i="7"/>
  <c r="W282" i="7" s="1"/>
  <c r="AF283" i="7"/>
  <c r="W283" i="7" s="1"/>
  <c r="AF284" i="7"/>
  <c r="W284" i="7" s="1"/>
  <c r="AF285" i="7"/>
  <c r="W285" i="7" s="1"/>
  <c r="AF286" i="7"/>
  <c r="W286" i="7" s="1"/>
  <c r="AF287" i="7"/>
  <c r="W287" i="7" s="1"/>
  <c r="AF288" i="7"/>
  <c r="W288" i="7" s="1"/>
  <c r="AF289" i="7"/>
  <c r="W289" i="7" s="1"/>
  <c r="AF290" i="7"/>
  <c r="W290" i="7" s="1"/>
  <c r="AF291" i="7"/>
  <c r="W291" i="7" s="1"/>
  <c r="AF292" i="7"/>
  <c r="W292" i="7" s="1"/>
  <c r="AF293" i="7"/>
  <c r="W293" i="7" s="1"/>
  <c r="AF294" i="7"/>
  <c r="W294" i="7" s="1"/>
  <c r="AF295" i="7"/>
  <c r="W295" i="7" s="1"/>
  <c r="AF296" i="7"/>
  <c r="W296" i="7" s="1"/>
  <c r="AF297" i="7"/>
  <c r="W297" i="7" s="1"/>
  <c r="AF298" i="7"/>
  <c r="W298" i="7" s="1"/>
  <c r="AF299" i="7"/>
  <c r="W299" i="7" s="1"/>
  <c r="AF300" i="7"/>
  <c r="W300" i="7" s="1"/>
  <c r="AF301" i="7"/>
  <c r="W301" i="7" s="1"/>
  <c r="AF302" i="7"/>
  <c r="W302" i="7" s="1"/>
  <c r="AF303" i="7"/>
  <c r="W303" i="7" s="1"/>
  <c r="AF304" i="7"/>
  <c r="W304" i="7" s="1"/>
  <c r="AF305" i="7"/>
  <c r="W305" i="7" s="1"/>
  <c r="AF306" i="7"/>
  <c r="W306" i="7" s="1"/>
  <c r="AF307" i="7"/>
  <c r="W307" i="7" s="1"/>
  <c r="AF308" i="7"/>
  <c r="W308" i="7" s="1"/>
  <c r="AF309" i="7"/>
  <c r="W309" i="7" s="1"/>
  <c r="AF310" i="7"/>
  <c r="W310" i="7" s="1"/>
  <c r="AF311" i="7"/>
  <c r="W311" i="7" s="1"/>
  <c r="AF312" i="7"/>
  <c r="W312" i="7" s="1"/>
  <c r="AF313" i="7"/>
  <c r="W313" i="7" s="1"/>
  <c r="AF314" i="7"/>
  <c r="W314" i="7" s="1"/>
  <c r="AF315" i="7"/>
  <c r="W315" i="7" s="1"/>
  <c r="AF316" i="7"/>
  <c r="W316" i="7" s="1"/>
  <c r="AF317" i="7"/>
  <c r="W317" i="7" s="1"/>
  <c r="AF318" i="7"/>
  <c r="W318" i="7" s="1"/>
  <c r="AF319" i="7"/>
  <c r="W319" i="7" s="1"/>
  <c r="AF320" i="7"/>
  <c r="W320" i="7" s="1"/>
  <c r="AF321" i="7"/>
  <c r="W321" i="7" s="1"/>
  <c r="AF322" i="7"/>
  <c r="W322" i="7" s="1"/>
  <c r="AF323" i="7"/>
  <c r="W323" i="7" s="1"/>
  <c r="AF324" i="7"/>
  <c r="W324" i="7" s="1"/>
  <c r="AF325" i="7"/>
  <c r="W325" i="7" s="1"/>
  <c r="AF326" i="7"/>
  <c r="W326" i="7" s="1"/>
  <c r="AF327" i="7"/>
  <c r="W327" i="7" s="1"/>
  <c r="AF328" i="7"/>
  <c r="W328" i="7" s="1"/>
  <c r="AF329" i="7"/>
  <c r="W329" i="7" s="1"/>
  <c r="AF330" i="7"/>
  <c r="W330" i="7" s="1"/>
  <c r="AF331" i="7"/>
  <c r="W331" i="7" s="1"/>
  <c r="AF332" i="7"/>
  <c r="W332" i="7" s="1"/>
  <c r="AF333" i="7"/>
  <c r="W333" i="7" s="1"/>
  <c r="AF334" i="7"/>
  <c r="W334" i="7" s="1"/>
  <c r="AF335" i="7"/>
  <c r="W335" i="7" s="1"/>
  <c r="AF336" i="7"/>
  <c r="W336" i="7" s="1"/>
  <c r="AF337" i="7"/>
  <c r="W337" i="7" s="1"/>
  <c r="AF338" i="7"/>
  <c r="W338" i="7" s="1"/>
  <c r="AF339" i="7"/>
  <c r="W339" i="7" s="1"/>
  <c r="AF340" i="7"/>
  <c r="W340" i="7" s="1"/>
  <c r="AF341" i="7"/>
  <c r="W341" i="7" s="1"/>
  <c r="AF342" i="7"/>
  <c r="W342" i="7" s="1"/>
  <c r="AF343" i="7"/>
  <c r="W343" i="7" s="1"/>
  <c r="AF344" i="7"/>
  <c r="W344" i="7" s="1"/>
  <c r="AF345" i="7"/>
  <c r="W345" i="7" s="1"/>
  <c r="AF346" i="7"/>
  <c r="W346" i="7" s="1"/>
  <c r="AF347" i="7"/>
  <c r="W347" i="7" s="1"/>
  <c r="AF348" i="7"/>
  <c r="W348" i="7" s="1"/>
  <c r="AF349" i="7"/>
  <c r="W349" i="7" s="1"/>
  <c r="AF350" i="7"/>
  <c r="W350" i="7" s="1"/>
  <c r="AF351" i="7"/>
  <c r="W351" i="7" s="1"/>
  <c r="AF352" i="7"/>
  <c r="W352" i="7" s="1"/>
  <c r="AF353" i="7"/>
  <c r="W353" i="7" s="1"/>
  <c r="AF354" i="7"/>
  <c r="W354" i="7" s="1"/>
  <c r="AF355" i="7"/>
  <c r="W355" i="7" s="1"/>
  <c r="AF356" i="7"/>
  <c r="W356" i="7" s="1"/>
  <c r="AF357" i="7"/>
  <c r="W357" i="7" s="1"/>
  <c r="AF358" i="7"/>
  <c r="W358" i="7" s="1"/>
  <c r="AF359" i="7"/>
  <c r="W359" i="7" s="1"/>
  <c r="AF360" i="7"/>
  <c r="W360" i="7" s="1"/>
  <c r="AF361" i="7"/>
  <c r="W361" i="7" s="1"/>
  <c r="AF362" i="7"/>
  <c r="W362" i="7" s="1"/>
  <c r="AF363" i="7"/>
  <c r="W363" i="7" s="1"/>
  <c r="AF364" i="7"/>
  <c r="W364" i="7" s="1"/>
  <c r="AF365" i="7"/>
  <c r="W365" i="7" s="1"/>
  <c r="AF366" i="7"/>
  <c r="W366" i="7" s="1"/>
  <c r="AF367" i="7"/>
  <c r="W367" i="7" s="1"/>
  <c r="AF368" i="7"/>
  <c r="W368" i="7" s="1"/>
  <c r="AF369" i="7"/>
  <c r="W369" i="7" s="1"/>
  <c r="AF370" i="7"/>
  <c r="W370" i="7" s="1"/>
  <c r="AF371" i="7"/>
  <c r="W371" i="7" s="1"/>
  <c r="AF372" i="7"/>
  <c r="W372" i="7" s="1"/>
  <c r="AF373" i="7"/>
  <c r="W373" i="7" s="1"/>
  <c r="AF374" i="7"/>
  <c r="W374" i="7" s="1"/>
  <c r="AF375" i="7"/>
  <c r="W375" i="7" s="1"/>
  <c r="AF376" i="7"/>
  <c r="W376" i="7" s="1"/>
  <c r="AF377" i="7"/>
  <c r="W377" i="7" s="1"/>
  <c r="AF378" i="7"/>
  <c r="W378" i="7" s="1"/>
  <c r="AF379" i="7"/>
  <c r="W379" i="7" s="1"/>
  <c r="AF380" i="7"/>
  <c r="W380" i="7" s="1"/>
  <c r="AF381" i="7"/>
  <c r="W381" i="7" s="1"/>
  <c r="AF382" i="7"/>
  <c r="W382" i="7" s="1"/>
  <c r="AF383" i="7"/>
  <c r="W383" i="7" s="1"/>
  <c r="AF384" i="7"/>
  <c r="W384" i="7" s="1"/>
  <c r="AF385" i="7"/>
  <c r="W385" i="7" s="1"/>
  <c r="AF386" i="7"/>
  <c r="W386" i="7" s="1"/>
  <c r="AF387" i="7"/>
  <c r="W387" i="7" s="1"/>
  <c r="AF388" i="7"/>
  <c r="W388" i="7" s="1"/>
  <c r="AF389" i="7"/>
  <c r="W389" i="7" s="1"/>
  <c r="AF390" i="7"/>
  <c r="W390" i="7" s="1"/>
  <c r="AF391" i="7"/>
  <c r="W391" i="7" s="1"/>
  <c r="AF392" i="7"/>
  <c r="W392" i="7" s="1"/>
  <c r="AF393" i="7"/>
  <c r="W393" i="7" s="1"/>
  <c r="AF394" i="7"/>
  <c r="W394" i="7" s="1"/>
  <c r="AF395" i="7"/>
  <c r="W395" i="7" s="1"/>
  <c r="AF396" i="7"/>
  <c r="W396" i="7" s="1"/>
  <c r="AF397" i="7"/>
  <c r="W397" i="7" s="1"/>
  <c r="AF398" i="7"/>
  <c r="W398" i="7" s="1"/>
  <c r="AF399" i="7"/>
  <c r="W399" i="7" s="1"/>
  <c r="AF400" i="7"/>
  <c r="W400" i="7" s="1"/>
  <c r="AF401" i="7"/>
  <c r="W401" i="7" s="1"/>
  <c r="AF402" i="7"/>
  <c r="W402" i="7" s="1"/>
  <c r="AF403" i="7"/>
  <c r="W403" i="7" s="1"/>
  <c r="AF404" i="7"/>
  <c r="W404" i="7" s="1"/>
  <c r="AF405" i="7"/>
  <c r="W405" i="7" s="1"/>
  <c r="AF406" i="7"/>
  <c r="W406" i="7" s="1"/>
  <c r="AF407" i="7"/>
  <c r="W407" i="7" s="1"/>
  <c r="AF408" i="7"/>
  <c r="W408" i="7" s="1"/>
  <c r="AF409" i="7"/>
  <c r="W409" i="7" s="1"/>
  <c r="AF410" i="7"/>
  <c r="W410" i="7" s="1"/>
  <c r="AF411" i="7"/>
  <c r="W411" i="7" s="1"/>
  <c r="AF412" i="7"/>
  <c r="W412" i="7" s="1"/>
  <c r="AF413" i="7"/>
  <c r="W413" i="7" s="1"/>
  <c r="AF414" i="7"/>
  <c r="W414" i="7" s="1"/>
  <c r="AF415" i="7"/>
  <c r="W415" i="7" s="1"/>
  <c r="AF416" i="7"/>
  <c r="W416" i="7" s="1"/>
  <c r="AF417" i="7"/>
  <c r="W417" i="7" s="1"/>
  <c r="AF418" i="7"/>
  <c r="W418" i="7" s="1"/>
  <c r="AF419" i="7"/>
  <c r="W419" i="7" s="1"/>
  <c r="AF420" i="7"/>
  <c r="W420" i="7" s="1"/>
  <c r="AF421" i="7"/>
  <c r="W421" i="7" s="1"/>
  <c r="AF422" i="7"/>
  <c r="W422" i="7" s="1"/>
  <c r="AF423" i="7"/>
  <c r="W423" i="7" s="1"/>
  <c r="AF424" i="7"/>
  <c r="W424" i="7" s="1"/>
  <c r="AF425" i="7"/>
  <c r="W425" i="7" s="1"/>
  <c r="AF426" i="7"/>
  <c r="W426" i="7" s="1"/>
  <c r="AF427" i="7"/>
  <c r="W427" i="7" s="1"/>
  <c r="AF428" i="7"/>
  <c r="W428" i="7" s="1"/>
  <c r="AF429" i="7"/>
  <c r="W429" i="7" s="1"/>
  <c r="AF430" i="7"/>
  <c r="W430" i="7" s="1"/>
  <c r="AF431" i="7"/>
  <c r="W431" i="7" s="1"/>
  <c r="AF432" i="7"/>
  <c r="W432" i="7" s="1"/>
  <c r="AF433" i="7"/>
  <c r="W433" i="7" s="1"/>
  <c r="AF434" i="7"/>
  <c r="W434" i="7" s="1"/>
  <c r="AF435" i="7"/>
  <c r="W435" i="7" s="1"/>
  <c r="AF436" i="7"/>
  <c r="W436" i="7" s="1"/>
  <c r="AF437" i="7"/>
  <c r="W437" i="7" s="1"/>
  <c r="AF438" i="7"/>
  <c r="W438" i="7" s="1"/>
  <c r="AF439" i="7"/>
  <c r="W439" i="7" s="1"/>
  <c r="AF440" i="7"/>
  <c r="W440" i="7" s="1"/>
  <c r="AF441" i="7"/>
  <c r="W441" i="7" s="1"/>
  <c r="AF442" i="7"/>
  <c r="W442" i="7" s="1"/>
  <c r="AF443" i="7"/>
  <c r="W443" i="7" s="1"/>
  <c r="AF444" i="7"/>
  <c r="W444" i="7" s="1"/>
  <c r="AF445" i="7"/>
  <c r="W445" i="7" s="1"/>
  <c r="AF446" i="7"/>
  <c r="W446" i="7" s="1"/>
  <c r="AF447" i="7"/>
  <c r="W447" i="7" s="1"/>
  <c r="AF448" i="7"/>
  <c r="W448" i="7" s="1"/>
  <c r="AF449" i="7"/>
  <c r="W449" i="7" s="1"/>
  <c r="AF450" i="7"/>
  <c r="W450" i="7" s="1"/>
  <c r="AF451" i="7"/>
  <c r="W451" i="7" s="1"/>
  <c r="AF452" i="7"/>
  <c r="W452" i="7" s="1"/>
  <c r="AF453" i="7"/>
  <c r="W453" i="7" s="1"/>
  <c r="AF454" i="7"/>
  <c r="W454" i="7" s="1"/>
  <c r="AF455" i="7"/>
  <c r="W455" i="7" s="1"/>
  <c r="AF456" i="7"/>
  <c r="W456" i="7" s="1"/>
  <c r="AF457" i="7"/>
  <c r="W457" i="7" s="1"/>
  <c r="AF458" i="7"/>
  <c r="W458" i="7" s="1"/>
  <c r="AF459" i="7"/>
  <c r="W459" i="7" s="1"/>
  <c r="AF460" i="7"/>
  <c r="W460" i="7" s="1"/>
  <c r="AF461" i="7"/>
  <c r="W461" i="7" s="1"/>
  <c r="AF462" i="7"/>
  <c r="W462" i="7" s="1"/>
  <c r="AF463" i="7"/>
  <c r="W463" i="7" s="1"/>
  <c r="AF464" i="7"/>
  <c r="W464" i="7" s="1"/>
  <c r="AF465" i="7"/>
  <c r="W465" i="7" s="1"/>
  <c r="AF466" i="7"/>
  <c r="W466" i="7" s="1"/>
  <c r="AF467" i="7"/>
  <c r="W467" i="7" s="1"/>
  <c r="AF468" i="7"/>
  <c r="W468" i="7" s="1"/>
  <c r="AF469" i="7"/>
  <c r="W469" i="7" s="1"/>
  <c r="AF470" i="7"/>
  <c r="W470" i="7" s="1"/>
  <c r="AF471" i="7"/>
  <c r="W471" i="7" s="1"/>
  <c r="AF472" i="7"/>
  <c r="W472" i="7" s="1"/>
  <c r="AF473" i="7"/>
  <c r="W473" i="7" s="1"/>
  <c r="AF474" i="7"/>
  <c r="W474" i="7" s="1"/>
  <c r="AF475" i="7"/>
  <c r="W475" i="7" s="1"/>
  <c r="AF476" i="7"/>
  <c r="W476" i="7" s="1"/>
  <c r="AF477" i="7"/>
  <c r="W477" i="7" s="1"/>
  <c r="AF478" i="7"/>
  <c r="W478" i="7" s="1"/>
  <c r="AF479" i="7"/>
  <c r="W479" i="7" s="1"/>
  <c r="AF480" i="7"/>
  <c r="W480" i="7" s="1"/>
  <c r="AF481" i="7"/>
  <c r="W481" i="7" s="1"/>
  <c r="AF482" i="7"/>
  <c r="W482" i="7" s="1"/>
  <c r="AF483" i="7"/>
  <c r="W483" i="7" s="1"/>
  <c r="AF484" i="7"/>
  <c r="W484" i="7" s="1"/>
  <c r="AF485" i="7"/>
  <c r="W485" i="7" s="1"/>
  <c r="AF486" i="7"/>
  <c r="W486" i="7" s="1"/>
  <c r="AF487" i="7"/>
  <c r="W487" i="7" s="1"/>
  <c r="AF488" i="7"/>
  <c r="W488" i="7" s="1"/>
  <c r="AF489" i="7"/>
  <c r="W489" i="7" s="1"/>
  <c r="AF490" i="7"/>
  <c r="W490" i="7" s="1"/>
  <c r="AF491" i="7"/>
  <c r="W491" i="7" s="1"/>
  <c r="AF492" i="7"/>
  <c r="W492" i="7" s="1"/>
  <c r="AF493" i="7"/>
  <c r="W493" i="7" s="1"/>
  <c r="AF494" i="7"/>
  <c r="W494" i="7" s="1"/>
  <c r="AF495" i="7"/>
  <c r="W495" i="7" s="1"/>
  <c r="AF496" i="7"/>
  <c r="W496" i="7" s="1"/>
  <c r="AF497" i="7"/>
  <c r="W497" i="7" s="1"/>
  <c r="AF498" i="7"/>
  <c r="W498" i="7" s="1"/>
  <c r="AF499" i="7"/>
  <c r="W499" i="7" s="1"/>
  <c r="AF500" i="7"/>
  <c r="W500" i="7" s="1"/>
  <c r="AF501" i="7"/>
  <c r="W501" i="7" s="1"/>
  <c r="AF502" i="7"/>
  <c r="W502" i="7" s="1"/>
  <c r="AF503" i="7"/>
  <c r="W503" i="7" s="1"/>
  <c r="AF504" i="7"/>
  <c r="W504" i="7" s="1"/>
  <c r="AF505" i="7"/>
  <c r="W505" i="7" s="1"/>
  <c r="AF506" i="7"/>
  <c r="W506" i="7" s="1"/>
  <c r="AF507" i="7"/>
  <c r="W507" i="7" s="1"/>
  <c r="AF508" i="7"/>
  <c r="W508" i="7" s="1"/>
  <c r="AF509" i="7"/>
  <c r="W509" i="7" s="1"/>
  <c r="AF510" i="7"/>
  <c r="W510" i="7" s="1"/>
  <c r="AF511" i="7"/>
  <c r="W511" i="7" s="1"/>
  <c r="AF512" i="7"/>
  <c r="W512" i="7" s="1"/>
  <c r="AF513" i="7"/>
  <c r="W513" i="7" s="1"/>
  <c r="AF514" i="7"/>
  <c r="W514" i="7" s="1"/>
  <c r="AF515" i="7"/>
  <c r="W515" i="7" s="1"/>
  <c r="AF516" i="7"/>
  <c r="W516" i="7" s="1"/>
  <c r="AF517" i="7"/>
  <c r="W517" i="7" s="1"/>
  <c r="AF518" i="7"/>
  <c r="W518" i="7" s="1"/>
  <c r="AF519" i="7"/>
  <c r="W519" i="7" s="1"/>
  <c r="AF520" i="7"/>
  <c r="W520" i="7" s="1"/>
  <c r="AF521" i="7"/>
  <c r="W521" i="7" s="1"/>
  <c r="AF522" i="7"/>
  <c r="W522" i="7" s="1"/>
  <c r="AF523" i="7"/>
  <c r="W523" i="7" s="1"/>
  <c r="AF524" i="7"/>
  <c r="W524" i="7" s="1"/>
  <c r="AF525" i="7"/>
  <c r="W525" i="7" s="1"/>
  <c r="AF526" i="7"/>
  <c r="W526" i="7" s="1"/>
  <c r="AF527" i="7"/>
  <c r="W527" i="7" s="1"/>
  <c r="AF528" i="7"/>
  <c r="W528" i="7" s="1"/>
  <c r="AF529" i="7"/>
  <c r="W529" i="7" s="1"/>
  <c r="AF530" i="7"/>
  <c r="W530" i="7" s="1"/>
  <c r="AF531" i="7"/>
  <c r="W531" i="7" s="1"/>
  <c r="AF532" i="7"/>
  <c r="W532" i="7" s="1"/>
  <c r="AF533" i="7"/>
  <c r="W533" i="7" s="1"/>
  <c r="AF534" i="7"/>
  <c r="W534" i="7" s="1"/>
  <c r="AF535" i="7"/>
  <c r="W535" i="7" s="1"/>
  <c r="AF536" i="7"/>
  <c r="W536" i="7" s="1"/>
  <c r="AF537" i="7"/>
  <c r="W537" i="7" s="1"/>
  <c r="AF538" i="7"/>
  <c r="W538" i="7" s="1"/>
  <c r="AF539" i="7"/>
  <c r="W539" i="7" s="1"/>
  <c r="AF540" i="7"/>
  <c r="W540" i="7" s="1"/>
  <c r="AF541" i="7"/>
  <c r="W541" i="7" s="1"/>
  <c r="AF542" i="7"/>
  <c r="W542" i="7" s="1"/>
  <c r="AF543" i="7"/>
  <c r="W543" i="7" s="1"/>
  <c r="AF544" i="7"/>
  <c r="W544" i="7" s="1"/>
  <c r="AF545" i="7"/>
  <c r="W545" i="7" s="1"/>
  <c r="AF546" i="7"/>
  <c r="W546" i="7" s="1"/>
  <c r="AF547" i="7"/>
  <c r="W547" i="7" s="1"/>
  <c r="AF548" i="7"/>
  <c r="W548" i="7" s="1"/>
  <c r="AF549" i="7"/>
  <c r="W549" i="7" s="1"/>
  <c r="AF550" i="7"/>
  <c r="W550" i="7" s="1"/>
  <c r="AF551" i="7"/>
  <c r="W551" i="7" s="1"/>
  <c r="AF552" i="7"/>
  <c r="W552" i="7" s="1"/>
  <c r="AF553" i="7"/>
  <c r="W553" i="7" s="1"/>
  <c r="AF554" i="7"/>
  <c r="W554" i="7" s="1"/>
  <c r="AF555" i="7"/>
  <c r="W555" i="7" s="1"/>
  <c r="AF556" i="7"/>
  <c r="W556" i="7" s="1"/>
  <c r="AF557" i="7"/>
  <c r="W557" i="7" s="1"/>
  <c r="AF558" i="7"/>
  <c r="W558" i="7" s="1"/>
  <c r="AF559" i="7"/>
  <c r="W559" i="7" s="1"/>
  <c r="AF560" i="7"/>
  <c r="W560" i="7" s="1"/>
  <c r="AF561" i="7"/>
  <c r="W561" i="7" s="1"/>
  <c r="AF562" i="7"/>
  <c r="W562" i="7" s="1"/>
  <c r="AF563" i="7"/>
  <c r="W563" i="7" s="1"/>
  <c r="AF564" i="7"/>
  <c r="W564" i="7" s="1"/>
  <c r="AF565" i="7"/>
  <c r="W565" i="7" s="1"/>
  <c r="AF566" i="7"/>
  <c r="W566" i="7" s="1"/>
  <c r="AF567" i="7"/>
  <c r="W567" i="7" s="1"/>
  <c r="AF568" i="7"/>
  <c r="W568" i="7" s="1"/>
  <c r="AF569" i="7"/>
  <c r="W569" i="7" s="1"/>
  <c r="AF570" i="7"/>
  <c r="W570" i="7" s="1"/>
  <c r="AF571" i="7"/>
  <c r="W571" i="7" s="1"/>
  <c r="AF572" i="7"/>
  <c r="W572" i="7" s="1"/>
  <c r="AF573" i="7"/>
  <c r="W573" i="7" s="1"/>
  <c r="AF574" i="7"/>
  <c r="W574" i="7" s="1"/>
  <c r="AF575" i="7"/>
  <c r="W575" i="7" s="1"/>
  <c r="AF576" i="7"/>
  <c r="W576" i="7" s="1"/>
  <c r="AF577" i="7"/>
  <c r="W577" i="7" s="1"/>
  <c r="AF578" i="7"/>
  <c r="W578" i="7" s="1"/>
  <c r="AF579" i="7"/>
  <c r="W579" i="7" s="1"/>
  <c r="AF580" i="7"/>
  <c r="W580" i="7" s="1"/>
  <c r="AF581" i="7"/>
  <c r="W581" i="7" s="1"/>
  <c r="AF582" i="7"/>
  <c r="W582" i="7" s="1"/>
  <c r="AF583" i="7"/>
  <c r="W583" i="7" s="1"/>
  <c r="AF584" i="7"/>
  <c r="W584" i="7" s="1"/>
  <c r="AF585" i="7"/>
  <c r="W585" i="7" s="1"/>
  <c r="AF586" i="7"/>
  <c r="W586" i="7" s="1"/>
  <c r="AF587" i="7"/>
  <c r="W587" i="7" s="1"/>
  <c r="AF588" i="7"/>
  <c r="W588" i="7" s="1"/>
  <c r="AF589" i="7"/>
  <c r="W589" i="7" s="1"/>
  <c r="AF590" i="7"/>
  <c r="W590" i="7" s="1"/>
  <c r="AF591" i="7"/>
  <c r="W591" i="7" s="1"/>
  <c r="AF592" i="7"/>
  <c r="W592" i="7" s="1"/>
  <c r="AF593" i="7"/>
  <c r="W593" i="7" s="1"/>
  <c r="AF594" i="7"/>
  <c r="W594" i="7" s="1"/>
  <c r="AF595" i="7"/>
  <c r="W595" i="7" s="1"/>
  <c r="AF596" i="7"/>
  <c r="W596" i="7" s="1"/>
  <c r="AF597" i="7"/>
  <c r="W597" i="7" s="1"/>
  <c r="AF598" i="7"/>
  <c r="W598" i="7" s="1"/>
  <c r="AF599" i="7"/>
  <c r="W599" i="7" s="1"/>
  <c r="AF600" i="7"/>
  <c r="W600" i="7" s="1"/>
  <c r="AF601" i="7"/>
  <c r="W601" i="7" s="1"/>
  <c r="AF602" i="7"/>
  <c r="W602" i="7" s="1"/>
  <c r="AF603" i="7"/>
  <c r="W603" i="7" s="1"/>
  <c r="AF604" i="7"/>
  <c r="W604" i="7" s="1"/>
  <c r="AF605" i="7"/>
  <c r="W605" i="7" s="1"/>
  <c r="AF606" i="7"/>
  <c r="W606" i="7" s="1"/>
  <c r="AF607" i="7"/>
  <c r="W607" i="7" s="1"/>
  <c r="AF608" i="7"/>
  <c r="W608" i="7" s="1"/>
  <c r="AF609" i="7"/>
  <c r="W609" i="7" s="1"/>
  <c r="AF610" i="7"/>
  <c r="W610" i="7" s="1"/>
  <c r="AF611" i="7"/>
  <c r="W611" i="7" s="1"/>
  <c r="AF612" i="7"/>
  <c r="W612" i="7" s="1"/>
  <c r="AF613" i="7"/>
  <c r="W613" i="7" s="1"/>
  <c r="AF614" i="7"/>
  <c r="W614" i="7" s="1"/>
  <c r="AF615" i="7"/>
  <c r="W615" i="7" s="1"/>
  <c r="AF616" i="7"/>
  <c r="W616" i="7" s="1"/>
  <c r="AF617" i="7"/>
  <c r="W617" i="7" s="1"/>
  <c r="AF618" i="7"/>
  <c r="W618" i="7" s="1"/>
  <c r="AF619" i="7"/>
  <c r="W619" i="7" s="1"/>
  <c r="AF620" i="7"/>
  <c r="W620" i="7" s="1"/>
  <c r="AF621" i="7"/>
  <c r="W621" i="7" s="1"/>
  <c r="AF622" i="7"/>
  <c r="W622" i="7" s="1"/>
  <c r="AF623" i="7"/>
  <c r="W623" i="7" s="1"/>
  <c r="AF624" i="7"/>
  <c r="W624" i="7" s="1"/>
  <c r="AF625" i="7"/>
  <c r="W625" i="7" s="1"/>
  <c r="AF626" i="7"/>
  <c r="W626" i="7" s="1"/>
  <c r="AF627" i="7"/>
  <c r="W627" i="7" s="1"/>
  <c r="AF628" i="7"/>
  <c r="W628" i="7" s="1"/>
  <c r="AF629" i="7"/>
  <c r="W629" i="7" s="1"/>
  <c r="AF630" i="7"/>
  <c r="W630" i="7" s="1"/>
  <c r="AF631" i="7"/>
  <c r="W631" i="7" s="1"/>
  <c r="AF632" i="7"/>
  <c r="W632" i="7" s="1"/>
  <c r="AF633" i="7"/>
  <c r="W633" i="7" s="1"/>
  <c r="AF634" i="7"/>
  <c r="W634" i="7" s="1"/>
  <c r="AF635" i="7"/>
  <c r="W635" i="7" s="1"/>
  <c r="AF636" i="7"/>
  <c r="W636" i="7" s="1"/>
  <c r="AF637" i="7"/>
  <c r="W637" i="7" s="1"/>
  <c r="AF638" i="7"/>
  <c r="W638" i="7" s="1"/>
  <c r="AF639" i="7"/>
  <c r="W639" i="7" s="1"/>
  <c r="AF640" i="7"/>
  <c r="W640" i="7" s="1"/>
  <c r="AF641" i="7"/>
  <c r="W641" i="7" s="1"/>
  <c r="AF642" i="7"/>
  <c r="W642" i="7" s="1"/>
  <c r="AF643" i="7"/>
  <c r="W643" i="7" s="1"/>
  <c r="AF644" i="7"/>
  <c r="W644" i="7" s="1"/>
  <c r="AF645" i="7"/>
  <c r="W645" i="7" s="1"/>
  <c r="AF646" i="7"/>
  <c r="W646" i="7" s="1"/>
  <c r="AF647" i="7"/>
  <c r="W647" i="7" s="1"/>
  <c r="AF648" i="7"/>
  <c r="W648" i="7" s="1"/>
  <c r="AF649" i="7"/>
  <c r="W649" i="7" s="1"/>
  <c r="AF650" i="7"/>
  <c r="W650" i="7" s="1"/>
  <c r="AF651" i="7"/>
  <c r="W651" i="7" s="1"/>
  <c r="AF652" i="7"/>
  <c r="W652" i="7" s="1"/>
  <c r="AF653" i="7"/>
  <c r="W653" i="7" s="1"/>
  <c r="AF654" i="7"/>
  <c r="W654" i="7" s="1"/>
  <c r="AF655" i="7"/>
  <c r="W655" i="7" s="1"/>
  <c r="AF656" i="7"/>
  <c r="W656" i="7" s="1"/>
  <c r="AF657" i="7"/>
  <c r="W657" i="7" s="1"/>
  <c r="AF658" i="7"/>
  <c r="W658" i="7" s="1"/>
  <c r="AF659" i="7"/>
  <c r="W659" i="7" s="1"/>
  <c r="AF660" i="7"/>
  <c r="W660" i="7" s="1"/>
  <c r="AF661" i="7"/>
  <c r="W661" i="7" s="1"/>
  <c r="AF662" i="7"/>
  <c r="W662" i="7" s="1"/>
  <c r="AF663" i="7"/>
  <c r="W663" i="7" s="1"/>
  <c r="AF664" i="7"/>
  <c r="W664" i="7" s="1"/>
  <c r="AF665" i="7"/>
  <c r="W665" i="7" s="1"/>
  <c r="AF666" i="7"/>
  <c r="W666" i="7" s="1"/>
  <c r="AF667" i="7"/>
  <c r="W667" i="7" s="1"/>
  <c r="AF668" i="7"/>
  <c r="W668" i="7" s="1"/>
  <c r="AF669" i="7"/>
  <c r="W669" i="7" s="1"/>
  <c r="AF670" i="7"/>
  <c r="W670" i="7" s="1"/>
  <c r="AF671" i="7"/>
  <c r="W671" i="7" s="1"/>
  <c r="AF672" i="7"/>
  <c r="W672" i="7" s="1"/>
  <c r="AF673" i="7"/>
  <c r="W673" i="7" s="1"/>
  <c r="AF674" i="7"/>
  <c r="W674" i="7" s="1"/>
  <c r="AF675" i="7"/>
  <c r="W675" i="7" s="1"/>
  <c r="AF676" i="7"/>
  <c r="W676" i="7" s="1"/>
  <c r="AF677" i="7"/>
  <c r="W677" i="7" s="1"/>
  <c r="AF678" i="7"/>
  <c r="W678" i="7" s="1"/>
  <c r="AF679" i="7"/>
  <c r="W679" i="7" s="1"/>
  <c r="AF680" i="7"/>
  <c r="W680" i="7" s="1"/>
  <c r="AF681" i="7"/>
  <c r="W681" i="7" s="1"/>
  <c r="AF682" i="7"/>
  <c r="W682" i="7" s="1"/>
  <c r="AF683" i="7"/>
  <c r="W683" i="7" s="1"/>
  <c r="AF684" i="7"/>
  <c r="W684" i="7" s="1"/>
  <c r="AF685" i="7"/>
  <c r="W685" i="7" s="1"/>
  <c r="AF686" i="7"/>
  <c r="W686" i="7" s="1"/>
  <c r="AF687" i="7"/>
  <c r="W687" i="7" s="1"/>
  <c r="AF688" i="7"/>
  <c r="W688" i="7" s="1"/>
  <c r="AF689" i="7"/>
  <c r="W689" i="7" s="1"/>
  <c r="AF690" i="7"/>
  <c r="W690" i="7" s="1"/>
  <c r="AF691" i="7"/>
  <c r="W691" i="7" s="1"/>
  <c r="AF692" i="7"/>
  <c r="W692" i="7" s="1"/>
  <c r="AF693" i="7"/>
  <c r="W693" i="7" s="1"/>
  <c r="AF694" i="7"/>
  <c r="W694" i="7" s="1"/>
  <c r="AF695" i="7"/>
  <c r="W695" i="7" s="1"/>
  <c r="AF696" i="7"/>
  <c r="W696" i="7" s="1"/>
  <c r="AF697" i="7"/>
  <c r="W697" i="7" s="1"/>
  <c r="AF698" i="7"/>
  <c r="W698" i="7" s="1"/>
  <c r="AF699" i="7"/>
  <c r="W699" i="7" s="1"/>
  <c r="AF700" i="7"/>
  <c r="W700" i="7" s="1"/>
  <c r="AF701" i="7"/>
  <c r="W701" i="7" s="1"/>
  <c r="AF702" i="7"/>
  <c r="W702" i="7" s="1"/>
  <c r="AF703" i="7"/>
  <c r="W703" i="7" s="1"/>
  <c r="AF704" i="7"/>
  <c r="W704" i="7" s="1"/>
  <c r="AF705" i="7"/>
  <c r="W705" i="7" s="1"/>
  <c r="AF706" i="7"/>
  <c r="W706" i="7" s="1"/>
  <c r="AF707" i="7"/>
  <c r="W707" i="7" s="1"/>
  <c r="AF708" i="7"/>
  <c r="W708" i="7" s="1"/>
  <c r="AF709" i="7"/>
  <c r="W709" i="7" s="1"/>
  <c r="AF710" i="7"/>
  <c r="W710" i="7" s="1"/>
  <c r="AF711" i="7"/>
  <c r="W711" i="7" s="1"/>
  <c r="AF712" i="7"/>
  <c r="W712" i="7" s="1"/>
  <c r="AF713" i="7"/>
  <c r="W713" i="7" s="1"/>
  <c r="AF714" i="7"/>
  <c r="W714" i="7" s="1"/>
  <c r="AF715" i="7"/>
  <c r="W715" i="7" s="1"/>
  <c r="AF716" i="7"/>
  <c r="W716" i="7" s="1"/>
  <c r="AF717" i="7"/>
  <c r="W717" i="7" s="1"/>
  <c r="AF718" i="7"/>
  <c r="W718" i="7" s="1"/>
  <c r="AF719" i="7"/>
  <c r="W719" i="7" s="1"/>
  <c r="AF720" i="7"/>
  <c r="W720" i="7" s="1"/>
  <c r="AF721" i="7"/>
  <c r="W721" i="7" s="1"/>
  <c r="AF722" i="7"/>
  <c r="W722" i="7" s="1"/>
  <c r="AF723" i="7"/>
  <c r="W723" i="7" s="1"/>
  <c r="AF724" i="7"/>
  <c r="W724" i="7" s="1"/>
  <c r="AF725" i="7"/>
  <c r="W725" i="7" s="1"/>
  <c r="AF726" i="7"/>
  <c r="W726" i="7" s="1"/>
  <c r="AF727" i="7"/>
  <c r="W727" i="7" s="1"/>
  <c r="AF728" i="7"/>
  <c r="W728" i="7" s="1"/>
  <c r="AF729" i="7"/>
  <c r="W729" i="7" s="1"/>
  <c r="AF730" i="7"/>
  <c r="W730" i="7" s="1"/>
  <c r="AF731" i="7"/>
  <c r="W731" i="7" s="1"/>
  <c r="AF732" i="7"/>
  <c r="W732" i="7" s="1"/>
  <c r="AF733" i="7"/>
  <c r="W733" i="7" s="1"/>
  <c r="AF734" i="7"/>
  <c r="W734" i="7" s="1"/>
  <c r="AF735" i="7"/>
  <c r="W735" i="7" s="1"/>
  <c r="AF736" i="7"/>
  <c r="W736" i="7" s="1"/>
  <c r="AF737" i="7"/>
  <c r="W737" i="7" s="1"/>
  <c r="AF738" i="7"/>
  <c r="W738" i="7" s="1"/>
  <c r="AF739" i="7"/>
  <c r="W739" i="7" s="1"/>
  <c r="AF740" i="7"/>
  <c r="W740" i="7" s="1"/>
  <c r="AF741" i="7"/>
  <c r="W741" i="7" s="1"/>
  <c r="AF742" i="7"/>
  <c r="W742" i="7" s="1"/>
  <c r="AF743" i="7"/>
  <c r="W743" i="7" s="1"/>
  <c r="AF744" i="7"/>
  <c r="W744" i="7" s="1"/>
  <c r="AF745" i="7"/>
  <c r="W745" i="7" s="1"/>
  <c r="AF746" i="7"/>
  <c r="W746" i="7" s="1"/>
  <c r="AF747" i="7"/>
  <c r="W747" i="7" s="1"/>
  <c r="AF748" i="7"/>
  <c r="W748" i="7" s="1"/>
  <c r="AF749" i="7"/>
  <c r="W749" i="7" s="1"/>
  <c r="AF750" i="7"/>
  <c r="W750" i="7" s="1"/>
  <c r="AF751" i="7"/>
  <c r="W751" i="7" s="1"/>
  <c r="AF752" i="7"/>
  <c r="W752" i="7" s="1"/>
  <c r="AF753" i="7"/>
  <c r="W753" i="7" s="1"/>
  <c r="AF754" i="7"/>
  <c r="W754" i="7" s="1"/>
  <c r="AF755" i="7"/>
  <c r="W755" i="7" s="1"/>
  <c r="AF756" i="7"/>
  <c r="W756" i="7" s="1"/>
  <c r="AF757" i="7"/>
  <c r="W757" i="7" s="1"/>
  <c r="AF758" i="7"/>
  <c r="W758" i="7" s="1"/>
  <c r="AF759" i="7"/>
  <c r="W759" i="7" s="1"/>
  <c r="AF760" i="7"/>
  <c r="W760" i="7" s="1"/>
  <c r="AF761" i="7"/>
  <c r="W761" i="7" s="1"/>
  <c r="AF762" i="7"/>
  <c r="W762" i="7" s="1"/>
  <c r="AF763" i="7"/>
  <c r="W763" i="7" s="1"/>
  <c r="AF764" i="7"/>
  <c r="W764" i="7" s="1"/>
  <c r="AF765" i="7"/>
  <c r="W765" i="7" s="1"/>
  <c r="AF766" i="7"/>
  <c r="W766" i="7" s="1"/>
  <c r="AF767" i="7"/>
  <c r="W767" i="7" s="1"/>
  <c r="AF768" i="7"/>
  <c r="W768" i="7" s="1"/>
  <c r="AF769" i="7"/>
  <c r="W769" i="7" s="1"/>
  <c r="AF770" i="7"/>
  <c r="W770" i="7" s="1"/>
  <c r="AF771" i="7"/>
  <c r="W771" i="7" s="1"/>
  <c r="AF772" i="7"/>
  <c r="W772" i="7" s="1"/>
  <c r="AF773" i="7"/>
  <c r="W773" i="7" s="1"/>
  <c r="AF774" i="7"/>
  <c r="W774" i="7" s="1"/>
  <c r="AF775" i="7"/>
  <c r="W775" i="7" s="1"/>
  <c r="AF776" i="7"/>
  <c r="W776" i="7" s="1"/>
  <c r="AF777" i="7"/>
  <c r="W777" i="7" s="1"/>
  <c r="AF778" i="7"/>
  <c r="W778" i="7" s="1"/>
  <c r="AF779" i="7"/>
  <c r="W779" i="7" s="1"/>
  <c r="AF780" i="7"/>
  <c r="W780" i="7" s="1"/>
  <c r="AF781" i="7"/>
  <c r="W781" i="7" s="1"/>
  <c r="AF782" i="7"/>
  <c r="W782" i="7" s="1"/>
  <c r="AF783" i="7"/>
  <c r="W783" i="7" s="1"/>
  <c r="AF784" i="7"/>
  <c r="W784" i="7" s="1"/>
  <c r="AF785" i="7"/>
  <c r="W785" i="7" s="1"/>
  <c r="AF786" i="7"/>
  <c r="W786" i="7" s="1"/>
  <c r="AF787" i="7"/>
  <c r="W787" i="7" s="1"/>
  <c r="AF788" i="7"/>
  <c r="W788" i="7" s="1"/>
  <c r="AF789" i="7"/>
  <c r="W789" i="7" s="1"/>
  <c r="AF790" i="7"/>
  <c r="W790" i="7" s="1"/>
  <c r="AF791" i="7"/>
  <c r="W791" i="7" s="1"/>
  <c r="AF792" i="7"/>
  <c r="W792" i="7" s="1"/>
  <c r="AF793" i="7"/>
  <c r="W793" i="7" s="1"/>
  <c r="AF794" i="7"/>
  <c r="W794" i="7" s="1"/>
  <c r="AF795" i="7"/>
  <c r="W795" i="7" s="1"/>
  <c r="AF796" i="7"/>
  <c r="W796" i="7" s="1"/>
  <c r="AF797" i="7"/>
  <c r="W797" i="7" s="1"/>
  <c r="AF798" i="7"/>
  <c r="W798" i="7" s="1"/>
  <c r="AF799" i="7"/>
  <c r="W799" i="7" s="1"/>
  <c r="AF800" i="7"/>
  <c r="W800" i="7" s="1"/>
  <c r="AF801" i="7"/>
  <c r="W801" i="7" s="1"/>
  <c r="AF802" i="7"/>
  <c r="W802" i="7" s="1"/>
  <c r="AF803" i="7"/>
  <c r="W803" i="7" s="1"/>
  <c r="AF804" i="7"/>
  <c r="W804" i="7" s="1"/>
  <c r="AF805" i="7"/>
  <c r="W805" i="7" s="1"/>
  <c r="AF806" i="7"/>
  <c r="W806" i="7" s="1"/>
  <c r="AF807" i="7"/>
  <c r="W807" i="7" s="1"/>
  <c r="AF808" i="7"/>
  <c r="W808" i="7" s="1"/>
  <c r="AF809" i="7"/>
  <c r="W809" i="7" s="1"/>
  <c r="AF810" i="7"/>
  <c r="W810" i="7" s="1"/>
  <c r="AF811" i="7"/>
  <c r="W811" i="7" s="1"/>
  <c r="AF812" i="7"/>
  <c r="W812" i="7" s="1"/>
  <c r="AF813" i="7"/>
  <c r="W813" i="7" s="1"/>
  <c r="AF814" i="7"/>
  <c r="W814" i="7" s="1"/>
  <c r="AF815" i="7"/>
  <c r="W815" i="7" s="1"/>
  <c r="AF816" i="7"/>
  <c r="W816" i="7" s="1"/>
  <c r="AF817" i="7"/>
  <c r="W817" i="7" s="1"/>
  <c r="AF818" i="7"/>
  <c r="W818" i="7" s="1"/>
  <c r="AF819" i="7"/>
  <c r="W819" i="7" s="1"/>
  <c r="AF820" i="7"/>
  <c r="W820" i="7" s="1"/>
  <c r="AF821" i="7"/>
  <c r="W821" i="7" s="1"/>
  <c r="AF822" i="7"/>
  <c r="W822" i="7" s="1"/>
  <c r="AF823" i="7"/>
  <c r="W823" i="7" s="1"/>
  <c r="AF824" i="7"/>
  <c r="W824" i="7" s="1"/>
  <c r="AF825" i="7"/>
  <c r="W825" i="7" s="1"/>
  <c r="AF826" i="7"/>
  <c r="W826" i="7" s="1"/>
  <c r="AF827" i="7"/>
  <c r="W827" i="7" s="1"/>
  <c r="AF828" i="7"/>
  <c r="W828" i="7" s="1"/>
  <c r="AF829" i="7"/>
  <c r="W829" i="7" s="1"/>
  <c r="AF830" i="7"/>
  <c r="W830" i="7" s="1"/>
  <c r="AF831" i="7"/>
  <c r="W831" i="7" s="1"/>
  <c r="AF832" i="7"/>
  <c r="W832" i="7" s="1"/>
  <c r="AF833" i="7"/>
  <c r="W833" i="7" s="1"/>
  <c r="AF834" i="7"/>
  <c r="W834" i="7" s="1"/>
  <c r="AF835" i="7"/>
  <c r="W835" i="7" s="1"/>
  <c r="AF836" i="7"/>
  <c r="W836" i="7" s="1"/>
  <c r="AF837" i="7"/>
  <c r="W837" i="7" s="1"/>
  <c r="AF838" i="7"/>
  <c r="W838" i="7" s="1"/>
  <c r="AF839" i="7"/>
  <c r="W839" i="7" s="1"/>
  <c r="AF840" i="7"/>
  <c r="W840" i="7" s="1"/>
  <c r="AF841" i="7"/>
  <c r="W841" i="7" s="1"/>
  <c r="AF842" i="7"/>
  <c r="W842" i="7" s="1"/>
  <c r="AF843" i="7"/>
  <c r="W843" i="7" s="1"/>
  <c r="AF844" i="7"/>
  <c r="W844" i="7" s="1"/>
  <c r="AF845" i="7"/>
  <c r="W845" i="7" s="1"/>
  <c r="AF846" i="7"/>
  <c r="W846" i="7" s="1"/>
  <c r="AF847" i="7"/>
  <c r="W847" i="7" s="1"/>
  <c r="AF848" i="7"/>
  <c r="W848" i="7" s="1"/>
  <c r="AF849" i="7"/>
  <c r="W849" i="7" s="1"/>
  <c r="AF850" i="7"/>
  <c r="W850" i="7" s="1"/>
  <c r="AF851" i="7"/>
  <c r="W851" i="7" s="1"/>
  <c r="AF852" i="7"/>
  <c r="W852" i="7" s="1"/>
  <c r="AF853" i="7"/>
  <c r="W853" i="7" s="1"/>
  <c r="AF854" i="7"/>
  <c r="W854" i="7" s="1"/>
  <c r="AF855" i="7"/>
  <c r="W855" i="7" s="1"/>
  <c r="AF856" i="7"/>
  <c r="W856" i="7" s="1"/>
  <c r="AF857" i="7"/>
  <c r="W857" i="7" s="1"/>
  <c r="AF858" i="7"/>
  <c r="W858" i="7" s="1"/>
  <c r="AF859" i="7"/>
  <c r="W859" i="7" s="1"/>
  <c r="AF860" i="7"/>
  <c r="W860" i="7" s="1"/>
  <c r="AF861" i="7"/>
  <c r="W861" i="7" s="1"/>
  <c r="AF862" i="7"/>
  <c r="W862" i="7" s="1"/>
  <c r="AF863" i="7"/>
  <c r="W863" i="7" s="1"/>
  <c r="AF864" i="7"/>
  <c r="W864" i="7" s="1"/>
  <c r="AF865" i="7"/>
  <c r="W865" i="7" s="1"/>
  <c r="AF866" i="7"/>
  <c r="W866" i="7" s="1"/>
  <c r="AF867" i="7"/>
  <c r="W867" i="7" s="1"/>
  <c r="AF868" i="7"/>
  <c r="W868" i="7" s="1"/>
  <c r="AF869" i="7"/>
  <c r="W869" i="7" s="1"/>
  <c r="AF870" i="7"/>
  <c r="W870" i="7" s="1"/>
  <c r="AF871" i="7"/>
  <c r="W871" i="7" s="1"/>
  <c r="AF872" i="7"/>
  <c r="W872" i="7" s="1"/>
  <c r="AF873" i="7"/>
  <c r="W873" i="7" s="1"/>
  <c r="AF874" i="7"/>
  <c r="W874" i="7" s="1"/>
  <c r="AF875" i="7"/>
  <c r="W875" i="7" s="1"/>
  <c r="AF876" i="7"/>
  <c r="W876" i="7" s="1"/>
  <c r="AF877" i="7"/>
  <c r="W877" i="7" s="1"/>
  <c r="AF878" i="7"/>
  <c r="W878" i="7" s="1"/>
  <c r="AF879" i="7"/>
  <c r="W879" i="7" s="1"/>
  <c r="AF880" i="7"/>
  <c r="W880" i="7" s="1"/>
  <c r="AF881" i="7"/>
  <c r="W881" i="7" s="1"/>
  <c r="AF882" i="7"/>
  <c r="W882" i="7" s="1"/>
  <c r="AF883" i="7"/>
  <c r="W883" i="7" s="1"/>
  <c r="AF884" i="7"/>
  <c r="W884" i="7" s="1"/>
  <c r="AF885" i="7"/>
  <c r="W885" i="7" s="1"/>
  <c r="AF886" i="7"/>
  <c r="W886" i="7" s="1"/>
  <c r="AF887" i="7"/>
  <c r="W887" i="7" s="1"/>
  <c r="AF888" i="7"/>
  <c r="W888" i="7" s="1"/>
  <c r="AF889" i="7"/>
  <c r="W889" i="7" s="1"/>
  <c r="AF890" i="7"/>
  <c r="W890" i="7" s="1"/>
  <c r="AF891" i="7"/>
  <c r="W891" i="7" s="1"/>
  <c r="AF892" i="7"/>
  <c r="W892" i="7" s="1"/>
  <c r="AF893" i="7"/>
  <c r="W893" i="7" s="1"/>
  <c r="AF894" i="7"/>
  <c r="W894" i="7" s="1"/>
  <c r="AF895" i="7"/>
  <c r="W895" i="7" s="1"/>
  <c r="AF896" i="7"/>
  <c r="W896" i="7" s="1"/>
  <c r="AF897" i="7"/>
  <c r="W897" i="7" s="1"/>
  <c r="AF898" i="7"/>
  <c r="W898" i="7" s="1"/>
  <c r="AF899" i="7"/>
  <c r="W899" i="7" s="1"/>
  <c r="AF900" i="7"/>
  <c r="W900" i="7" s="1"/>
  <c r="AF901" i="7"/>
  <c r="W901" i="7" s="1"/>
  <c r="AF902" i="7"/>
  <c r="W902" i="7" s="1"/>
  <c r="AF903" i="7"/>
  <c r="W903" i="7" s="1"/>
  <c r="AF904" i="7"/>
  <c r="W904" i="7" s="1"/>
  <c r="AF905" i="7"/>
  <c r="W905" i="7" s="1"/>
  <c r="AF906" i="7"/>
  <c r="W906" i="7" s="1"/>
  <c r="AF907" i="7"/>
  <c r="W907" i="7" s="1"/>
  <c r="AF908" i="7"/>
  <c r="W908" i="7" s="1"/>
  <c r="AF909" i="7"/>
  <c r="W909" i="7" s="1"/>
  <c r="AF910" i="7"/>
  <c r="W910" i="7" s="1"/>
  <c r="AF911" i="7"/>
  <c r="W911" i="7" s="1"/>
  <c r="AF912" i="7"/>
  <c r="W912" i="7" s="1"/>
  <c r="AF913" i="7"/>
  <c r="W913" i="7" s="1"/>
  <c r="AF914" i="7"/>
  <c r="W914" i="7" s="1"/>
  <c r="AF915" i="7"/>
  <c r="W915" i="7" s="1"/>
  <c r="AF916" i="7"/>
  <c r="W916" i="7" s="1"/>
  <c r="AF917" i="7"/>
  <c r="W917" i="7" s="1"/>
  <c r="AF918" i="7"/>
  <c r="W918" i="7" s="1"/>
  <c r="AF919" i="7"/>
  <c r="W919" i="7" s="1"/>
  <c r="AF920" i="7"/>
  <c r="W920" i="7" s="1"/>
  <c r="AF921" i="7"/>
  <c r="W921" i="7" s="1"/>
  <c r="AF922" i="7"/>
  <c r="W922" i="7" s="1"/>
  <c r="AF923" i="7"/>
  <c r="W923" i="7" s="1"/>
  <c r="AF924" i="7"/>
  <c r="W924" i="7" s="1"/>
  <c r="AF925" i="7"/>
  <c r="W925" i="7" s="1"/>
  <c r="AF926" i="7"/>
  <c r="W926" i="7" s="1"/>
  <c r="AF927" i="7"/>
  <c r="W927" i="7" s="1"/>
  <c r="AF928" i="7"/>
  <c r="W928" i="7" s="1"/>
  <c r="AF929" i="7"/>
  <c r="W929" i="7" s="1"/>
  <c r="AF930" i="7"/>
  <c r="W930" i="7" s="1"/>
  <c r="AF931" i="7"/>
  <c r="W931" i="7" s="1"/>
  <c r="AF932" i="7"/>
  <c r="W932" i="7" s="1"/>
  <c r="AF933" i="7"/>
  <c r="W933" i="7" s="1"/>
  <c r="AF934" i="7"/>
  <c r="W934" i="7" s="1"/>
  <c r="AF935" i="7"/>
  <c r="W935" i="7" s="1"/>
  <c r="AF936" i="7"/>
  <c r="W936" i="7" s="1"/>
  <c r="AF937" i="7"/>
  <c r="W937" i="7" s="1"/>
  <c r="AF938" i="7"/>
  <c r="W938" i="7" s="1"/>
  <c r="AF939" i="7"/>
  <c r="W939" i="7" s="1"/>
  <c r="AF940" i="7"/>
  <c r="W940" i="7" s="1"/>
  <c r="AF941" i="7"/>
  <c r="W941" i="7" s="1"/>
  <c r="AF942" i="7"/>
  <c r="W942" i="7" s="1"/>
  <c r="AF943" i="7"/>
  <c r="W943" i="7" s="1"/>
  <c r="AF944" i="7"/>
  <c r="W944" i="7" s="1"/>
  <c r="AF945" i="7"/>
  <c r="W945" i="7" s="1"/>
  <c r="AF946" i="7"/>
  <c r="W946" i="7" s="1"/>
  <c r="AF947" i="7"/>
  <c r="W947" i="7" s="1"/>
  <c r="AF948" i="7"/>
  <c r="W948" i="7" s="1"/>
  <c r="AF949" i="7"/>
  <c r="W949" i="7" s="1"/>
  <c r="AF950" i="7"/>
  <c r="W950" i="7" s="1"/>
  <c r="AF951" i="7"/>
  <c r="W951" i="7" s="1"/>
  <c r="AF952" i="7"/>
  <c r="W952" i="7" s="1"/>
  <c r="AF953" i="7"/>
  <c r="W953" i="7" s="1"/>
  <c r="AF954" i="7"/>
  <c r="W954" i="7" s="1"/>
  <c r="AF955" i="7"/>
  <c r="W955" i="7" s="1"/>
  <c r="AF956" i="7"/>
  <c r="W956" i="7" s="1"/>
  <c r="AF957" i="7"/>
  <c r="W957" i="7" s="1"/>
  <c r="AF958" i="7"/>
  <c r="W958" i="7" s="1"/>
  <c r="AF959" i="7"/>
  <c r="W959" i="7" s="1"/>
  <c r="AF960" i="7"/>
  <c r="W960" i="7" s="1"/>
  <c r="AF961" i="7"/>
  <c r="W961" i="7" s="1"/>
  <c r="AF962" i="7"/>
  <c r="W962" i="7" s="1"/>
  <c r="AF963" i="7"/>
  <c r="W963" i="7" s="1"/>
  <c r="AF964" i="7"/>
  <c r="W964" i="7" s="1"/>
  <c r="AF965" i="7"/>
  <c r="W965" i="7" s="1"/>
  <c r="AF966" i="7"/>
  <c r="W966" i="7" s="1"/>
  <c r="AF967" i="7"/>
  <c r="W967" i="7" s="1"/>
  <c r="AF968" i="7"/>
  <c r="W968" i="7" s="1"/>
  <c r="AF969" i="7"/>
  <c r="W969" i="7" s="1"/>
  <c r="AF970" i="7"/>
  <c r="W970" i="7" s="1"/>
  <c r="AF971" i="7"/>
  <c r="W971" i="7" s="1"/>
  <c r="AF972" i="7"/>
  <c r="W972" i="7" s="1"/>
  <c r="AF973" i="7"/>
  <c r="W973" i="7" s="1"/>
  <c r="AF974" i="7"/>
  <c r="W974" i="7" s="1"/>
  <c r="AF975" i="7"/>
  <c r="W975" i="7" s="1"/>
  <c r="AF976" i="7"/>
  <c r="W976" i="7" s="1"/>
  <c r="AF977" i="7"/>
  <c r="W977" i="7" s="1"/>
  <c r="AF978" i="7"/>
  <c r="W978" i="7" s="1"/>
  <c r="AF979" i="7"/>
  <c r="W979" i="7" s="1"/>
  <c r="AF980" i="7"/>
  <c r="W980" i="7" s="1"/>
  <c r="AF981" i="7"/>
  <c r="W981" i="7" s="1"/>
  <c r="AF982" i="7"/>
  <c r="W982" i="7" s="1"/>
  <c r="AF983" i="7"/>
  <c r="W983" i="7" s="1"/>
  <c r="AF984" i="7"/>
  <c r="W984" i="7" s="1"/>
  <c r="AF985" i="7"/>
  <c r="W985" i="7" s="1"/>
  <c r="AF986" i="7"/>
  <c r="W986" i="7" s="1"/>
  <c r="AF987" i="7"/>
  <c r="W987" i="7" s="1"/>
  <c r="AF988" i="7"/>
  <c r="W988" i="7" s="1"/>
  <c r="AF989" i="7"/>
  <c r="W989" i="7" s="1"/>
  <c r="AF990" i="7"/>
  <c r="W990" i="7" s="1"/>
  <c r="AF991" i="7"/>
  <c r="W991" i="7" s="1"/>
  <c r="AF992" i="7"/>
  <c r="W992" i="7" s="1"/>
  <c r="AF993" i="7"/>
  <c r="W993" i="7" s="1"/>
  <c r="AF994" i="7"/>
  <c r="W994" i="7" s="1"/>
  <c r="AF995" i="7"/>
  <c r="W995" i="7" s="1"/>
  <c r="AF996" i="7"/>
  <c r="W996" i="7" s="1"/>
  <c r="AF997" i="7"/>
  <c r="W997" i="7" s="1"/>
  <c r="AF998" i="7"/>
  <c r="W998" i="7" s="1"/>
  <c r="AF999" i="7"/>
  <c r="W999" i="7" s="1"/>
  <c r="AF1000" i="7"/>
  <c r="W1000" i="7" s="1"/>
  <c r="AF1001" i="7"/>
  <c r="W1001" i="7" s="1"/>
  <c r="AF1002" i="7"/>
  <c r="W1002" i="7" s="1"/>
  <c r="AF1003" i="7"/>
  <c r="W1003" i="7" s="1"/>
  <c r="AF1004" i="7"/>
  <c r="W1004" i="7" s="1"/>
  <c r="AF1005" i="7"/>
  <c r="W1005" i="7" s="1"/>
  <c r="AF1006" i="7"/>
  <c r="W1006" i="7" s="1"/>
  <c r="AF1007" i="7"/>
  <c r="W1007" i="7" s="1"/>
  <c r="AF1008" i="7"/>
  <c r="W1008" i="7" s="1"/>
  <c r="AF1009" i="7"/>
  <c r="W1009" i="7" s="1"/>
  <c r="AF1010" i="7"/>
  <c r="W1010" i="7" s="1"/>
  <c r="AF1011" i="7"/>
  <c r="W1011" i="7" s="1"/>
  <c r="AF1012" i="7"/>
  <c r="W1012" i="7" s="1"/>
  <c r="AF1013" i="7"/>
  <c r="W1013" i="7" s="1"/>
  <c r="AF1014" i="7"/>
  <c r="W1014" i="7" s="1"/>
  <c r="AF1015" i="7"/>
  <c r="W1015" i="7" s="1"/>
  <c r="AF1016" i="7"/>
  <c r="W1016" i="7" s="1"/>
  <c r="AF1017" i="7"/>
  <c r="W1017" i="7" s="1"/>
  <c r="AF1018" i="7"/>
  <c r="W1018" i="7" s="1"/>
  <c r="AF1019" i="7"/>
  <c r="W1019" i="7" s="1"/>
  <c r="AF1020" i="7"/>
  <c r="W1020" i="7" s="1"/>
  <c r="AF1021" i="7"/>
  <c r="W1021" i="7" s="1"/>
  <c r="AF1022" i="7"/>
  <c r="W1022" i="7" s="1"/>
  <c r="AF1023" i="7"/>
  <c r="W1023" i="7" s="1"/>
  <c r="AF1024" i="7"/>
  <c r="W1024" i="7" s="1"/>
  <c r="AF1025" i="7"/>
  <c r="W1025" i="7" s="1"/>
  <c r="AF1026" i="7"/>
  <c r="W1026" i="7" s="1"/>
  <c r="AF1027" i="7"/>
  <c r="W1027" i="7" s="1"/>
  <c r="AF1028" i="7"/>
  <c r="W1028" i="7" s="1"/>
  <c r="AF1029" i="7"/>
  <c r="W1029" i="7" s="1"/>
  <c r="AF1030" i="7"/>
  <c r="W1030" i="7" s="1"/>
  <c r="AF1031" i="7"/>
  <c r="W1031" i="7" s="1"/>
  <c r="AF1032" i="7"/>
  <c r="W1032" i="7" s="1"/>
  <c r="AF1033" i="7"/>
  <c r="W1033" i="7" s="1"/>
  <c r="AF1034" i="7"/>
  <c r="W1034" i="7" s="1"/>
  <c r="AF1035" i="7"/>
  <c r="W1035" i="7" s="1"/>
  <c r="AF1036" i="7"/>
  <c r="W1036" i="7" s="1"/>
  <c r="AF1037" i="7"/>
  <c r="W1037" i="7" s="1"/>
  <c r="AF1038" i="7"/>
  <c r="W1038" i="7" s="1"/>
  <c r="AF1039" i="7"/>
  <c r="W1039" i="7" s="1"/>
  <c r="AF1040" i="7"/>
  <c r="W1040" i="7" s="1"/>
  <c r="AF1041" i="7"/>
  <c r="W1041" i="7" s="1"/>
  <c r="AF1042" i="7"/>
  <c r="W1042" i="7" s="1"/>
  <c r="AF1043" i="7"/>
  <c r="W1043" i="7" s="1"/>
  <c r="AF1044" i="7"/>
  <c r="W1044" i="7" s="1"/>
  <c r="AF1045" i="7"/>
  <c r="W1045" i="7" s="1"/>
  <c r="AF1046" i="7"/>
  <c r="W1046" i="7" s="1"/>
  <c r="AF1047" i="7"/>
  <c r="W1047" i="7" s="1"/>
  <c r="AF1048" i="7"/>
  <c r="W1048" i="7" s="1"/>
  <c r="AF1049" i="7"/>
  <c r="W1049" i="7" s="1"/>
  <c r="AF1050" i="7"/>
  <c r="W1050" i="7" s="1"/>
  <c r="AF1051" i="7"/>
  <c r="W1051" i="7" s="1"/>
  <c r="AF1052" i="7"/>
  <c r="W1052" i="7" s="1"/>
  <c r="AF1053" i="7"/>
  <c r="W1053" i="7" s="1"/>
  <c r="AF1054" i="7"/>
  <c r="W1054" i="7" s="1"/>
  <c r="AF1055" i="7"/>
  <c r="W1055" i="7" s="1"/>
  <c r="AF1056" i="7"/>
  <c r="W1056" i="7" s="1"/>
  <c r="AF1057" i="7"/>
  <c r="W1057" i="7" s="1"/>
  <c r="AF1058" i="7"/>
  <c r="W1058" i="7" s="1"/>
  <c r="AF1059" i="7"/>
  <c r="W1059" i="7" s="1"/>
  <c r="AF1060" i="7"/>
  <c r="W1060" i="7" s="1"/>
  <c r="AF1061" i="7"/>
  <c r="W1061" i="7" s="1"/>
  <c r="AF1062" i="7"/>
  <c r="W1062" i="7" s="1"/>
  <c r="AF1063" i="7"/>
  <c r="W1063" i="7" s="1"/>
  <c r="AF1064" i="7"/>
  <c r="W1064" i="7" s="1"/>
  <c r="AF1065" i="7"/>
  <c r="W1065" i="7" s="1"/>
  <c r="AF1066" i="7"/>
  <c r="W1066" i="7" s="1"/>
  <c r="AF1067" i="7"/>
  <c r="W1067" i="7" s="1"/>
  <c r="AF1068" i="7"/>
  <c r="W1068" i="7" s="1"/>
  <c r="AF1069" i="7"/>
  <c r="W1069" i="7" s="1"/>
  <c r="AF1070" i="7"/>
  <c r="W1070" i="7" s="1"/>
  <c r="AF1071" i="7"/>
  <c r="W1071" i="7" s="1"/>
  <c r="AF1072" i="7"/>
  <c r="W1072" i="7" s="1"/>
  <c r="AF1073" i="7"/>
  <c r="W1073" i="7" s="1"/>
  <c r="AF1074" i="7"/>
  <c r="W1074" i="7" s="1"/>
  <c r="AF1075" i="7"/>
  <c r="W1075" i="7" s="1"/>
  <c r="AF1076" i="7"/>
  <c r="W1076" i="7" s="1"/>
  <c r="AF1077" i="7"/>
  <c r="W1077" i="7" s="1"/>
  <c r="AF1078" i="7"/>
  <c r="W1078" i="7" s="1"/>
  <c r="AF1079" i="7"/>
  <c r="W1079" i="7" s="1"/>
  <c r="AF1080" i="7"/>
  <c r="W1080" i="7" s="1"/>
  <c r="AF1081" i="7"/>
  <c r="W1081" i="7" s="1"/>
  <c r="AF1082" i="7"/>
  <c r="W1082" i="7" s="1"/>
  <c r="AF1083" i="7"/>
  <c r="W1083" i="7" s="1"/>
  <c r="AF1084" i="7"/>
  <c r="W1084" i="7" s="1"/>
  <c r="AF1085" i="7"/>
  <c r="W1085" i="7" s="1"/>
  <c r="AF1086" i="7"/>
  <c r="W1086" i="7" s="1"/>
  <c r="AF1087" i="7"/>
  <c r="W1087" i="7" s="1"/>
  <c r="AF1088" i="7"/>
  <c r="W1088" i="7" s="1"/>
  <c r="AF1089" i="7"/>
  <c r="W1089" i="7" s="1"/>
  <c r="AF1090" i="7"/>
  <c r="W1090" i="7" s="1"/>
  <c r="AF1091" i="7"/>
  <c r="W1091" i="7" s="1"/>
  <c r="AF1092" i="7"/>
  <c r="W1092" i="7" s="1"/>
  <c r="AF1093" i="7"/>
  <c r="W1093" i="7" s="1"/>
  <c r="AF1094" i="7"/>
  <c r="W1094" i="7" s="1"/>
  <c r="AF1095" i="7"/>
  <c r="W1095" i="7" s="1"/>
  <c r="AF1096" i="7"/>
  <c r="W1096" i="7" s="1"/>
  <c r="AF1097" i="7"/>
  <c r="W1097" i="7" s="1"/>
  <c r="AF1098" i="7"/>
  <c r="W1098" i="7" s="1"/>
  <c r="AF1099" i="7"/>
  <c r="W1099" i="7" s="1"/>
  <c r="AF1100" i="7"/>
  <c r="W1100" i="7" s="1"/>
  <c r="AF1101" i="7"/>
  <c r="W1101" i="7" s="1"/>
  <c r="AF1102" i="7"/>
  <c r="W1102" i="7" s="1"/>
  <c r="AF1103" i="7"/>
  <c r="W1103" i="7" s="1"/>
  <c r="AF1104" i="7"/>
  <c r="W1104" i="7" s="1"/>
  <c r="AF1105" i="7"/>
  <c r="W1105" i="7" s="1"/>
  <c r="AF1106" i="7"/>
  <c r="W1106" i="7" s="1"/>
  <c r="AF1107" i="7"/>
  <c r="W1107" i="7" s="1"/>
  <c r="AF1108" i="7"/>
  <c r="W1108" i="7" s="1"/>
  <c r="AF1109" i="7"/>
  <c r="W1109" i="7" s="1"/>
  <c r="AF1110" i="7"/>
  <c r="W1110" i="7" s="1"/>
  <c r="AF1111" i="7"/>
  <c r="W1111" i="7" s="1"/>
  <c r="AF1112" i="7"/>
  <c r="AF13" i="7"/>
  <c r="W13" i="7" s="1"/>
  <c r="K1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713" i="7"/>
  <c r="K714" i="7"/>
  <c r="K715" i="7"/>
  <c r="K716" i="7"/>
  <c r="K717" i="7"/>
  <c r="K718" i="7"/>
  <c r="K719" i="7"/>
  <c r="K720" i="7"/>
  <c r="K721" i="7"/>
  <c r="K722" i="7"/>
  <c r="K723" i="7"/>
  <c r="K724" i="7"/>
  <c r="K725" i="7"/>
  <c r="K726" i="7"/>
  <c r="K727" i="7"/>
  <c r="K728" i="7"/>
  <c r="K729" i="7"/>
  <c r="K730" i="7"/>
  <c r="K731" i="7"/>
  <c r="K732" i="7"/>
  <c r="K733" i="7"/>
  <c r="K734" i="7"/>
  <c r="K735" i="7"/>
  <c r="K736" i="7"/>
  <c r="K737" i="7"/>
  <c r="K738" i="7"/>
  <c r="K739" i="7"/>
  <c r="K740" i="7"/>
  <c r="K741" i="7"/>
  <c r="K742" i="7"/>
  <c r="K743" i="7"/>
  <c r="K744" i="7"/>
  <c r="K745" i="7"/>
  <c r="K746" i="7"/>
  <c r="K747" i="7"/>
  <c r="K748" i="7"/>
  <c r="K749" i="7"/>
  <c r="K750" i="7"/>
  <c r="K751" i="7"/>
  <c r="K752" i="7"/>
  <c r="K753" i="7"/>
  <c r="K754" i="7"/>
  <c r="K755" i="7"/>
  <c r="K756" i="7"/>
  <c r="K757" i="7"/>
  <c r="K758" i="7"/>
  <c r="K759" i="7"/>
  <c r="K760" i="7"/>
  <c r="K761" i="7"/>
  <c r="K762" i="7"/>
  <c r="K763" i="7"/>
  <c r="K764" i="7"/>
  <c r="K765" i="7"/>
  <c r="K766" i="7"/>
  <c r="K767" i="7"/>
  <c r="K768" i="7"/>
  <c r="K769" i="7"/>
  <c r="K770" i="7"/>
  <c r="K771" i="7"/>
  <c r="K772" i="7"/>
  <c r="K773" i="7"/>
  <c r="K774" i="7"/>
  <c r="K775" i="7"/>
  <c r="K776" i="7"/>
  <c r="K777" i="7"/>
  <c r="K778" i="7"/>
  <c r="K779" i="7"/>
  <c r="K780" i="7"/>
  <c r="K781" i="7"/>
  <c r="K782" i="7"/>
  <c r="K783" i="7"/>
  <c r="K784" i="7"/>
  <c r="K785" i="7"/>
  <c r="K786" i="7"/>
  <c r="K787" i="7"/>
  <c r="K788" i="7"/>
  <c r="K789" i="7"/>
  <c r="K790" i="7"/>
  <c r="K791" i="7"/>
  <c r="K792" i="7"/>
  <c r="K793" i="7"/>
  <c r="K794" i="7"/>
  <c r="K795" i="7"/>
  <c r="K796" i="7"/>
  <c r="K797" i="7"/>
  <c r="K798" i="7"/>
  <c r="K799" i="7"/>
  <c r="K800" i="7"/>
  <c r="K801" i="7"/>
  <c r="K802" i="7"/>
  <c r="K803" i="7"/>
  <c r="K804" i="7"/>
  <c r="K805" i="7"/>
  <c r="K806" i="7"/>
  <c r="K807" i="7"/>
  <c r="K808" i="7"/>
  <c r="K809" i="7"/>
  <c r="K810" i="7"/>
  <c r="K811" i="7"/>
  <c r="K812" i="7"/>
  <c r="K813" i="7"/>
  <c r="K814" i="7"/>
  <c r="K815" i="7"/>
  <c r="K816" i="7"/>
  <c r="K817" i="7"/>
  <c r="K818" i="7"/>
  <c r="K819" i="7"/>
  <c r="K820" i="7"/>
  <c r="K821" i="7"/>
  <c r="K822" i="7"/>
  <c r="K823" i="7"/>
  <c r="K824" i="7"/>
  <c r="K825" i="7"/>
  <c r="K826" i="7"/>
  <c r="K827" i="7"/>
  <c r="K828" i="7"/>
  <c r="K829" i="7"/>
  <c r="K830" i="7"/>
  <c r="K831" i="7"/>
  <c r="K832" i="7"/>
  <c r="K833" i="7"/>
  <c r="K834" i="7"/>
  <c r="K835" i="7"/>
  <c r="K836" i="7"/>
  <c r="K837" i="7"/>
  <c r="K838" i="7"/>
  <c r="K839" i="7"/>
  <c r="K840" i="7"/>
  <c r="K841" i="7"/>
  <c r="K842" i="7"/>
  <c r="K843" i="7"/>
  <c r="K844" i="7"/>
  <c r="K845" i="7"/>
  <c r="K846" i="7"/>
  <c r="K847" i="7"/>
  <c r="K848" i="7"/>
  <c r="K849" i="7"/>
  <c r="K850" i="7"/>
  <c r="K851" i="7"/>
  <c r="K852" i="7"/>
  <c r="K853" i="7"/>
  <c r="K854" i="7"/>
  <c r="K855" i="7"/>
  <c r="K856" i="7"/>
  <c r="K857" i="7"/>
  <c r="K858" i="7"/>
  <c r="K859" i="7"/>
  <c r="K860" i="7"/>
  <c r="K861" i="7"/>
  <c r="K862" i="7"/>
  <c r="K863" i="7"/>
  <c r="K864" i="7"/>
  <c r="K865" i="7"/>
  <c r="K866" i="7"/>
  <c r="K867" i="7"/>
  <c r="K868" i="7"/>
  <c r="K869" i="7"/>
  <c r="K870" i="7"/>
  <c r="K871" i="7"/>
  <c r="K872" i="7"/>
  <c r="K873" i="7"/>
  <c r="K874" i="7"/>
  <c r="K875" i="7"/>
  <c r="K876" i="7"/>
  <c r="K877" i="7"/>
  <c r="K878" i="7"/>
  <c r="K879" i="7"/>
  <c r="K880" i="7"/>
  <c r="K881" i="7"/>
  <c r="K882" i="7"/>
  <c r="K883" i="7"/>
  <c r="K884" i="7"/>
  <c r="K885" i="7"/>
  <c r="K886" i="7"/>
  <c r="K887" i="7"/>
  <c r="K888" i="7"/>
  <c r="K889" i="7"/>
  <c r="K890" i="7"/>
  <c r="K891" i="7"/>
  <c r="K892" i="7"/>
  <c r="K893" i="7"/>
  <c r="K894" i="7"/>
  <c r="K895" i="7"/>
  <c r="K896" i="7"/>
  <c r="K897" i="7"/>
  <c r="K898" i="7"/>
  <c r="K899" i="7"/>
  <c r="K900" i="7"/>
  <c r="K901" i="7"/>
  <c r="K902" i="7"/>
  <c r="K903" i="7"/>
  <c r="K904" i="7"/>
  <c r="K905" i="7"/>
  <c r="K906" i="7"/>
  <c r="K907" i="7"/>
  <c r="K908" i="7"/>
  <c r="K909" i="7"/>
  <c r="K910" i="7"/>
  <c r="K911" i="7"/>
  <c r="K912" i="7"/>
  <c r="K913" i="7"/>
  <c r="K914" i="7"/>
  <c r="K915" i="7"/>
  <c r="K916" i="7"/>
  <c r="K917" i="7"/>
  <c r="K918" i="7"/>
  <c r="K919" i="7"/>
  <c r="K920" i="7"/>
  <c r="K921" i="7"/>
  <c r="K922" i="7"/>
  <c r="K923" i="7"/>
  <c r="K924" i="7"/>
  <c r="K925" i="7"/>
  <c r="K926" i="7"/>
  <c r="K927" i="7"/>
  <c r="K928" i="7"/>
  <c r="K929" i="7"/>
  <c r="K930" i="7"/>
  <c r="K931" i="7"/>
  <c r="K932" i="7"/>
  <c r="K933" i="7"/>
  <c r="K934" i="7"/>
  <c r="K935" i="7"/>
  <c r="K936" i="7"/>
  <c r="K937" i="7"/>
  <c r="K938" i="7"/>
  <c r="K939" i="7"/>
  <c r="K940" i="7"/>
  <c r="K941" i="7"/>
  <c r="K942" i="7"/>
  <c r="K943" i="7"/>
  <c r="K944" i="7"/>
  <c r="K945" i="7"/>
  <c r="K946" i="7"/>
  <c r="K947" i="7"/>
  <c r="K948" i="7"/>
  <c r="K949" i="7"/>
  <c r="K950" i="7"/>
  <c r="K951" i="7"/>
  <c r="K952" i="7"/>
  <c r="K953" i="7"/>
  <c r="K954" i="7"/>
  <c r="K955" i="7"/>
  <c r="K956" i="7"/>
  <c r="K957" i="7"/>
  <c r="K958" i="7"/>
  <c r="K959" i="7"/>
  <c r="K960" i="7"/>
  <c r="K961" i="7"/>
  <c r="K962" i="7"/>
  <c r="K963" i="7"/>
  <c r="K964" i="7"/>
  <c r="K965" i="7"/>
  <c r="K966" i="7"/>
  <c r="K967" i="7"/>
  <c r="K968" i="7"/>
  <c r="K969" i="7"/>
  <c r="K970" i="7"/>
  <c r="K971" i="7"/>
  <c r="K972" i="7"/>
  <c r="K973" i="7"/>
  <c r="K974" i="7"/>
  <c r="K975" i="7"/>
  <c r="K976" i="7"/>
  <c r="K977" i="7"/>
  <c r="K978" i="7"/>
  <c r="K979" i="7"/>
  <c r="K980" i="7"/>
  <c r="K981" i="7"/>
  <c r="K982" i="7"/>
  <c r="K983" i="7"/>
  <c r="K984" i="7"/>
  <c r="K985" i="7"/>
  <c r="K986" i="7"/>
  <c r="K987" i="7"/>
  <c r="K988" i="7"/>
  <c r="K989" i="7"/>
  <c r="K990" i="7"/>
  <c r="K991" i="7"/>
  <c r="K992" i="7"/>
  <c r="K993" i="7"/>
  <c r="K994" i="7"/>
  <c r="K995" i="7"/>
  <c r="K996" i="7"/>
  <c r="K997" i="7"/>
  <c r="K998" i="7"/>
  <c r="K999" i="7"/>
  <c r="K1000" i="7"/>
  <c r="K1001" i="7"/>
  <c r="K1002" i="7"/>
  <c r="K1003" i="7"/>
  <c r="K1004" i="7"/>
  <c r="K1005" i="7"/>
  <c r="K1006" i="7"/>
  <c r="K1007" i="7"/>
  <c r="K1008" i="7"/>
  <c r="K1009" i="7"/>
  <c r="K1010" i="7"/>
  <c r="K1011" i="7"/>
  <c r="K1012" i="7"/>
  <c r="K1013" i="7"/>
  <c r="K1014" i="7"/>
  <c r="K1015" i="7"/>
  <c r="K1016" i="7"/>
  <c r="K1017" i="7"/>
  <c r="K1018" i="7"/>
  <c r="K1019" i="7"/>
  <c r="K1020" i="7"/>
  <c r="K1021" i="7"/>
  <c r="K1022" i="7"/>
  <c r="K1023" i="7"/>
  <c r="K1024" i="7"/>
  <c r="K1025" i="7"/>
  <c r="K1026" i="7"/>
  <c r="K1027" i="7"/>
  <c r="K1028" i="7"/>
  <c r="K1029" i="7"/>
  <c r="K1030" i="7"/>
  <c r="K1031" i="7"/>
  <c r="K1032" i="7"/>
  <c r="K1033" i="7"/>
  <c r="K1034" i="7"/>
  <c r="K1035" i="7"/>
  <c r="K1036" i="7"/>
  <c r="K1037" i="7"/>
  <c r="K1038" i="7"/>
  <c r="K1039" i="7"/>
  <c r="K1040" i="7"/>
  <c r="K1041" i="7"/>
  <c r="K1042" i="7"/>
  <c r="K1043" i="7"/>
  <c r="K1044" i="7"/>
  <c r="K1045" i="7"/>
  <c r="K1046" i="7"/>
  <c r="K1047" i="7"/>
  <c r="K1048" i="7"/>
  <c r="K1049" i="7"/>
  <c r="K1050" i="7"/>
  <c r="K1051" i="7"/>
  <c r="K1052" i="7"/>
  <c r="K1053" i="7"/>
  <c r="K1054" i="7"/>
  <c r="K1055" i="7"/>
  <c r="K1056" i="7"/>
  <c r="K1057" i="7"/>
  <c r="K1058" i="7"/>
  <c r="K1059" i="7"/>
  <c r="K1060" i="7"/>
  <c r="K1061" i="7"/>
  <c r="K1062" i="7"/>
  <c r="K1063" i="7"/>
  <c r="K1064" i="7"/>
  <c r="K1065" i="7"/>
  <c r="K1066" i="7"/>
  <c r="K1067" i="7"/>
  <c r="K1068" i="7"/>
  <c r="K1069" i="7"/>
  <c r="K1070" i="7"/>
  <c r="K1071" i="7"/>
  <c r="K1072" i="7"/>
  <c r="K1073" i="7"/>
  <c r="K1074" i="7"/>
  <c r="K1075" i="7"/>
  <c r="K1076" i="7"/>
  <c r="K1077" i="7"/>
  <c r="K1078" i="7"/>
  <c r="K1079" i="7"/>
  <c r="K1080" i="7"/>
  <c r="K1081" i="7"/>
  <c r="K1082" i="7"/>
  <c r="K1083" i="7"/>
  <c r="K1084" i="7"/>
  <c r="K1085" i="7"/>
  <c r="K1086" i="7"/>
  <c r="K1087" i="7"/>
  <c r="K1088" i="7"/>
  <c r="K1089" i="7"/>
  <c r="K1090" i="7"/>
  <c r="K1091" i="7"/>
  <c r="K1092" i="7"/>
  <c r="K1093" i="7"/>
  <c r="K1094" i="7"/>
  <c r="K1095" i="7"/>
  <c r="K1096" i="7"/>
  <c r="K1097" i="7"/>
  <c r="K1098" i="7"/>
  <c r="K1099" i="7"/>
  <c r="K1100" i="7"/>
  <c r="K1101" i="7"/>
  <c r="K1102" i="7"/>
  <c r="K1103" i="7"/>
  <c r="K1104" i="7"/>
  <c r="K1105" i="7"/>
  <c r="K1106" i="7"/>
  <c r="K1107" i="7"/>
  <c r="K1108" i="7"/>
  <c r="K1109" i="7"/>
  <c r="K1110" i="7"/>
  <c r="K1111" i="7"/>
  <c r="K1112" i="7"/>
  <c r="K203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U118" i="7" s="1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U173" i="7" s="1"/>
  <c r="K174" i="7"/>
  <c r="K175" i="7"/>
  <c r="K176" i="7"/>
  <c r="K177" i="7"/>
  <c r="K178" i="7"/>
  <c r="U178" i="7" s="1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91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3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H245" i="7"/>
  <c r="H246" i="7"/>
  <c r="H247" i="7"/>
  <c r="H248" i="7"/>
  <c r="H249" i="7"/>
  <c r="H250" i="7"/>
  <c r="H251" i="7"/>
  <c r="H252" i="7"/>
  <c r="H253" i="7"/>
  <c r="H254" i="7"/>
  <c r="H255" i="7"/>
  <c r="H256" i="7"/>
  <c r="H257" i="7"/>
  <c r="H258" i="7"/>
  <c r="H259" i="7"/>
  <c r="H260" i="7"/>
  <c r="H261" i="7"/>
  <c r="H262" i="7"/>
  <c r="H263" i="7"/>
  <c r="H264" i="7"/>
  <c r="H265" i="7"/>
  <c r="H266" i="7"/>
  <c r="H267" i="7"/>
  <c r="H268" i="7"/>
  <c r="H269" i="7"/>
  <c r="H270" i="7"/>
  <c r="H271" i="7"/>
  <c r="H272" i="7"/>
  <c r="H273" i="7"/>
  <c r="H274" i="7"/>
  <c r="H275" i="7"/>
  <c r="H276" i="7"/>
  <c r="H277" i="7"/>
  <c r="H278" i="7"/>
  <c r="H279" i="7"/>
  <c r="H280" i="7"/>
  <c r="H281" i="7"/>
  <c r="H282" i="7"/>
  <c r="H283" i="7"/>
  <c r="H284" i="7"/>
  <c r="H285" i="7"/>
  <c r="H286" i="7"/>
  <c r="H287" i="7"/>
  <c r="H288" i="7"/>
  <c r="H289" i="7"/>
  <c r="H290" i="7"/>
  <c r="H291" i="7"/>
  <c r="H292" i="7"/>
  <c r="H293" i="7"/>
  <c r="H294" i="7"/>
  <c r="H295" i="7"/>
  <c r="H296" i="7"/>
  <c r="H297" i="7"/>
  <c r="H298" i="7"/>
  <c r="H299" i="7"/>
  <c r="H300" i="7"/>
  <c r="H301" i="7"/>
  <c r="H302" i="7"/>
  <c r="H303" i="7"/>
  <c r="H304" i="7"/>
  <c r="H305" i="7"/>
  <c r="H306" i="7"/>
  <c r="H307" i="7"/>
  <c r="H308" i="7"/>
  <c r="H309" i="7"/>
  <c r="H310" i="7"/>
  <c r="H311" i="7"/>
  <c r="H312" i="7"/>
  <c r="H313" i="7"/>
  <c r="H314" i="7"/>
  <c r="H315" i="7"/>
  <c r="H316" i="7"/>
  <c r="H317" i="7"/>
  <c r="H318" i="7"/>
  <c r="H319" i="7"/>
  <c r="H320" i="7"/>
  <c r="H321" i="7"/>
  <c r="H322" i="7"/>
  <c r="H323" i="7"/>
  <c r="H324" i="7"/>
  <c r="H325" i="7"/>
  <c r="H326" i="7"/>
  <c r="H327" i="7"/>
  <c r="H328" i="7"/>
  <c r="H329" i="7"/>
  <c r="H330" i="7"/>
  <c r="H331" i="7"/>
  <c r="H332" i="7"/>
  <c r="H333" i="7"/>
  <c r="H334" i="7"/>
  <c r="H335" i="7"/>
  <c r="H336" i="7"/>
  <c r="H337" i="7"/>
  <c r="H338" i="7"/>
  <c r="H339" i="7"/>
  <c r="H340" i="7"/>
  <c r="H341" i="7"/>
  <c r="H342" i="7"/>
  <c r="H343" i="7"/>
  <c r="H344" i="7"/>
  <c r="H345" i="7"/>
  <c r="H346" i="7"/>
  <c r="H347" i="7"/>
  <c r="H348" i="7"/>
  <c r="H349" i="7"/>
  <c r="H350" i="7"/>
  <c r="H351" i="7"/>
  <c r="H352" i="7"/>
  <c r="H353" i="7"/>
  <c r="H354" i="7"/>
  <c r="H355" i="7"/>
  <c r="H356" i="7"/>
  <c r="H357" i="7"/>
  <c r="H358" i="7"/>
  <c r="H359" i="7"/>
  <c r="H360" i="7"/>
  <c r="H361" i="7"/>
  <c r="H362" i="7"/>
  <c r="H363" i="7"/>
  <c r="H364" i="7"/>
  <c r="H365" i="7"/>
  <c r="H366" i="7"/>
  <c r="H367" i="7"/>
  <c r="H368" i="7"/>
  <c r="H369" i="7"/>
  <c r="H370" i="7"/>
  <c r="H371" i="7"/>
  <c r="H372" i="7"/>
  <c r="H373" i="7"/>
  <c r="H374" i="7"/>
  <c r="H375" i="7"/>
  <c r="H376" i="7"/>
  <c r="H377" i="7"/>
  <c r="H378" i="7"/>
  <c r="H379" i="7"/>
  <c r="H380" i="7"/>
  <c r="H381" i="7"/>
  <c r="H382" i="7"/>
  <c r="H383" i="7"/>
  <c r="H384" i="7"/>
  <c r="H385" i="7"/>
  <c r="H386" i="7"/>
  <c r="H387" i="7"/>
  <c r="H388" i="7"/>
  <c r="H389" i="7"/>
  <c r="H390" i="7"/>
  <c r="H391" i="7"/>
  <c r="H392" i="7"/>
  <c r="H393" i="7"/>
  <c r="H394" i="7"/>
  <c r="H395" i="7"/>
  <c r="H396" i="7"/>
  <c r="H397" i="7"/>
  <c r="H398" i="7"/>
  <c r="H399" i="7"/>
  <c r="H400" i="7"/>
  <c r="H401" i="7"/>
  <c r="H402" i="7"/>
  <c r="H403" i="7"/>
  <c r="H404" i="7"/>
  <c r="H405" i="7"/>
  <c r="H406" i="7"/>
  <c r="H407" i="7"/>
  <c r="H408" i="7"/>
  <c r="H409" i="7"/>
  <c r="H410" i="7"/>
  <c r="H411" i="7"/>
  <c r="H412" i="7"/>
  <c r="H413" i="7"/>
  <c r="H414" i="7"/>
  <c r="H415" i="7"/>
  <c r="H416" i="7"/>
  <c r="H417" i="7"/>
  <c r="H418" i="7"/>
  <c r="H419" i="7"/>
  <c r="H420" i="7"/>
  <c r="H421" i="7"/>
  <c r="H422" i="7"/>
  <c r="H423" i="7"/>
  <c r="H424" i="7"/>
  <c r="H425" i="7"/>
  <c r="H426" i="7"/>
  <c r="H427" i="7"/>
  <c r="H428" i="7"/>
  <c r="H429" i="7"/>
  <c r="H430" i="7"/>
  <c r="H431" i="7"/>
  <c r="H432" i="7"/>
  <c r="H433" i="7"/>
  <c r="H434" i="7"/>
  <c r="H435" i="7"/>
  <c r="H436" i="7"/>
  <c r="H437" i="7"/>
  <c r="H438" i="7"/>
  <c r="H439" i="7"/>
  <c r="H440" i="7"/>
  <c r="H441" i="7"/>
  <c r="H442" i="7"/>
  <c r="H443" i="7"/>
  <c r="H444" i="7"/>
  <c r="H445" i="7"/>
  <c r="H446" i="7"/>
  <c r="H447" i="7"/>
  <c r="H448" i="7"/>
  <c r="H449" i="7"/>
  <c r="H450" i="7"/>
  <c r="H451" i="7"/>
  <c r="H452" i="7"/>
  <c r="H453" i="7"/>
  <c r="H454" i="7"/>
  <c r="H455" i="7"/>
  <c r="H456" i="7"/>
  <c r="H457" i="7"/>
  <c r="H458" i="7"/>
  <c r="H459" i="7"/>
  <c r="H460" i="7"/>
  <c r="H461" i="7"/>
  <c r="H462" i="7"/>
  <c r="H463" i="7"/>
  <c r="H464" i="7"/>
  <c r="H465" i="7"/>
  <c r="H466" i="7"/>
  <c r="H467" i="7"/>
  <c r="H468" i="7"/>
  <c r="H469" i="7"/>
  <c r="H470" i="7"/>
  <c r="H471" i="7"/>
  <c r="H472" i="7"/>
  <c r="H473" i="7"/>
  <c r="H474" i="7"/>
  <c r="H475" i="7"/>
  <c r="H476" i="7"/>
  <c r="H477" i="7"/>
  <c r="H478" i="7"/>
  <c r="H479" i="7"/>
  <c r="H480" i="7"/>
  <c r="H481" i="7"/>
  <c r="H482" i="7"/>
  <c r="H483" i="7"/>
  <c r="H484" i="7"/>
  <c r="H485" i="7"/>
  <c r="H486" i="7"/>
  <c r="H487" i="7"/>
  <c r="H488" i="7"/>
  <c r="H489" i="7"/>
  <c r="H490" i="7"/>
  <c r="H491" i="7"/>
  <c r="H492" i="7"/>
  <c r="H493" i="7"/>
  <c r="H494" i="7"/>
  <c r="H495" i="7"/>
  <c r="H496" i="7"/>
  <c r="H497" i="7"/>
  <c r="H498" i="7"/>
  <c r="H499" i="7"/>
  <c r="H500" i="7"/>
  <c r="H501" i="7"/>
  <c r="H502" i="7"/>
  <c r="H503" i="7"/>
  <c r="H504" i="7"/>
  <c r="H505" i="7"/>
  <c r="H506" i="7"/>
  <c r="H507" i="7"/>
  <c r="H508" i="7"/>
  <c r="H509" i="7"/>
  <c r="H510" i="7"/>
  <c r="H511" i="7"/>
  <c r="H512" i="7"/>
  <c r="H513" i="7"/>
  <c r="H514" i="7"/>
  <c r="H515" i="7"/>
  <c r="H516" i="7"/>
  <c r="H517" i="7"/>
  <c r="H518" i="7"/>
  <c r="H519" i="7"/>
  <c r="H520" i="7"/>
  <c r="H521" i="7"/>
  <c r="H522" i="7"/>
  <c r="H523" i="7"/>
  <c r="H524" i="7"/>
  <c r="H525" i="7"/>
  <c r="H526" i="7"/>
  <c r="H527" i="7"/>
  <c r="H528" i="7"/>
  <c r="H529" i="7"/>
  <c r="H530" i="7"/>
  <c r="H531" i="7"/>
  <c r="H532" i="7"/>
  <c r="H533" i="7"/>
  <c r="H534" i="7"/>
  <c r="H535" i="7"/>
  <c r="H536" i="7"/>
  <c r="H537" i="7"/>
  <c r="H538" i="7"/>
  <c r="H539" i="7"/>
  <c r="H540" i="7"/>
  <c r="H541" i="7"/>
  <c r="H542" i="7"/>
  <c r="H543" i="7"/>
  <c r="H544" i="7"/>
  <c r="H545" i="7"/>
  <c r="H546" i="7"/>
  <c r="H547" i="7"/>
  <c r="H548" i="7"/>
  <c r="H549" i="7"/>
  <c r="H550" i="7"/>
  <c r="H551" i="7"/>
  <c r="H552" i="7"/>
  <c r="H553" i="7"/>
  <c r="H554" i="7"/>
  <c r="H555" i="7"/>
  <c r="H556" i="7"/>
  <c r="H557" i="7"/>
  <c r="H558" i="7"/>
  <c r="H559" i="7"/>
  <c r="H560" i="7"/>
  <c r="H561" i="7"/>
  <c r="H562" i="7"/>
  <c r="H563" i="7"/>
  <c r="H564" i="7"/>
  <c r="H565" i="7"/>
  <c r="H566" i="7"/>
  <c r="H567" i="7"/>
  <c r="H568" i="7"/>
  <c r="H569" i="7"/>
  <c r="H570" i="7"/>
  <c r="H571" i="7"/>
  <c r="H572" i="7"/>
  <c r="H573" i="7"/>
  <c r="H574" i="7"/>
  <c r="H575" i="7"/>
  <c r="H576" i="7"/>
  <c r="H577" i="7"/>
  <c r="H578" i="7"/>
  <c r="H579" i="7"/>
  <c r="H580" i="7"/>
  <c r="H581" i="7"/>
  <c r="H582" i="7"/>
  <c r="H583" i="7"/>
  <c r="H584" i="7"/>
  <c r="H585" i="7"/>
  <c r="H586" i="7"/>
  <c r="H587" i="7"/>
  <c r="H588" i="7"/>
  <c r="H589" i="7"/>
  <c r="H590" i="7"/>
  <c r="H591" i="7"/>
  <c r="H592" i="7"/>
  <c r="H593" i="7"/>
  <c r="H594" i="7"/>
  <c r="H595" i="7"/>
  <c r="H596" i="7"/>
  <c r="H597" i="7"/>
  <c r="H598" i="7"/>
  <c r="H599" i="7"/>
  <c r="H600" i="7"/>
  <c r="H601" i="7"/>
  <c r="H602" i="7"/>
  <c r="H603" i="7"/>
  <c r="H604" i="7"/>
  <c r="H605" i="7"/>
  <c r="H606" i="7"/>
  <c r="H607" i="7"/>
  <c r="H608" i="7"/>
  <c r="H609" i="7"/>
  <c r="H610" i="7"/>
  <c r="H611" i="7"/>
  <c r="H612" i="7"/>
  <c r="H613" i="7"/>
  <c r="H614" i="7"/>
  <c r="H615" i="7"/>
  <c r="H616" i="7"/>
  <c r="H617" i="7"/>
  <c r="H618" i="7"/>
  <c r="H619" i="7"/>
  <c r="H620" i="7"/>
  <c r="H621" i="7"/>
  <c r="H622" i="7"/>
  <c r="H623" i="7"/>
  <c r="H624" i="7"/>
  <c r="H625" i="7"/>
  <c r="H626" i="7"/>
  <c r="H627" i="7"/>
  <c r="H628" i="7"/>
  <c r="H629" i="7"/>
  <c r="H630" i="7"/>
  <c r="H631" i="7"/>
  <c r="H632" i="7"/>
  <c r="H633" i="7"/>
  <c r="H634" i="7"/>
  <c r="H635" i="7"/>
  <c r="H636" i="7"/>
  <c r="H637" i="7"/>
  <c r="H638" i="7"/>
  <c r="H639" i="7"/>
  <c r="H640" i="7"/>
  <c r="H641" i="7"/>
  <c r="H642" i="7"/>
  <c r="H643" i="7"/>
  <c r="H644" i="7"/>
  <c r="H645" i="7"/>
  <c r="H646" i="7"/>
  <c r="H647" i="7"/>
  <c r="H648" i="7"/>
  <c r="H649" i="7"/>
  <c r="H650" i="7"/>
  <c r="H651" i="7"/>
  <c r="H652" i="7"/>
  <c r="H653" i="7"/>
  <c r="H654" i="7"/>
  <c r="H655" i="7"/>
  <c r="H656" i="7"/>
  <c r="H657" i="7"/>
  <c r="H658" i="7"/>
  <c r="H659" i="7"/>
  <c r="H660" i="7"/>
  <c r="H661" i="7"/>
  <c r="H662" i="7"/>
  <c r="H663" i="7"/>
  <c r="H664" i="7"/>
  <c r="H665" i="7"/>
  <c r="H666" i="7"/>
  <c r="H667" i="7"/>
  <c r="H668" i="7"/>
  <c r="H669" i="7"/>
  <c r="H670" i="7"/>
  <c r="H671" i="7"/>
  <c r="H672" i="7"/>
  <c r="H673" i="7"/>
  <c r="H674" i="7"/>
  <c r="H675" i="7"/>
  <c r="H676" i="7"/>
  <c r="H677" i="7"/>
  <c r="H678" i="7"/>
  <c r="H679" i="7"/>
  <c r="H680" i="7"/>
  <c r="H681" i="7"/>
  <c r="H682" i="7"/>
  <c r="H683" i="7"/>
  <c r="H684" i="7"/>
  <c r="H685" i="7"/>
  <c r="H686" i="7"/>
  <c r="H687" i="7"/>
  <c r="H688" i="7"/>
  <c r="H689" i="7"/>
  <c r="H690" i="7"/>
  <c r="H691" i="7"/>
  <c r="H692" i="7"/>
  <c r="H693" i="7"/>
  <c r="H694" i="7"/>
  <c r="H695" i="7"/>
  <c r="H696" i="7"/>
  <c r="H697" i="7"/>
  <c r="H698" i="7"/>
  <c r="H699" i="7"/>
  <c r="H700" i="7"/>
  <c r="H701" i="7"/>
  <c r="H702" i="7"/>
  <c r="H703" i="7"/>
  <c r="H704" i="7"/>
  <c r="H705" i="7"/>
  <c r="H706" i="7"/>
  <c r="H707" i="7"/>
  <c r="H708" i="7"/>
  <c r="H709" i="7"/>
  <c r="H710" i="7"/>
  <c r="H711" i="7"/>
  <c r="H712" i="7"/>
  <c r="H713" i="7"/>
  <c r="H714" i="7"/>
  <c r="H715" i="7"/>
  <c r="H716" i="7"/>
  <c r="H717" i="7"/>
  <c r="H718" i="7"/>
  <c r="H719" i="7"/>
  <c r="H720" i="7"/>
  <c r="H721" i="7"/>
  <c r="H722" i="7"/>
  <c r="H723" i="7"/>
  <c r="H724" i="7"/>
  <c r="H725" i="7"/>
  <c r="H726" i="7"/>
  <c r="H727" i="7"/>
  <c r="H728" i="7"/>
  <c r="H729" i="7"/>
  <c r="H730" i="7"/>
  <c r="H731" i="7"/>
  <c r="H732" i="7"/>
  <c r="H733" i="7"/>
  <c r="H734" i="7"/>
  <c r="H735" i="7"/>
  <c r="H736" i="7"/>
  <c r="H737" i="7"/>
  <c r="H738" i="7"/>
  <c r="H739" i="7"/>
  <c r="H740" i="7"/>
  <c r="H741" i="7"/>
  <c r="H742" i="7"/>
  <c r="H743" i="7"/>
  <c r="H744" i="7"/>
  <c r="H745" i="7"/>
  <c r="H746" i="7"/>
  <c r="H747" i="7"/>
  <c r="H748" i="7"/>
  <c r="H749" i="7"/>
  <c r="H750" i="7"/>
  <c r="H751" i="7"/>
  <c r="H752" i="7"/>
  <c r="H753" i="7"/>
  <c r="H754" i="7"/>
  <c r="H755" i="7"/>
  <c r="H756" i="7"/>
  <c r="H757" i="7"/>
  <c r="H758" i="7"/>
  <c r="H759" i="7"/>
  <c r="H760" i="7"/>
  <c r="H761" i="7"/>
  <c r="H762" i="7"/>
  <c r="H763" i="7"/>
  <c r="H764" i="7"/>
  <c r="H765" i="7"/>
  <c r="H766" i="7"/>
  <c r="H767" i="7"/>
  <c r="H768" i="7"/>
  <c r="H769" i="7"/>
  <c r="H770" i="7"/>
  <c r="H771" i="7"/>
  <c r="H772" i="7"/>
  <c r="H773" i="7"/>
  <c r="H774" i="7"/>
  <c r="H775" i="7"/>
  <c r="H776" i="7"/>
  <c r="H777" i="7"/>
  <c r="H778" i="7"/>
  <c r="H779" i="7"/>
  <c r="H780" i="7"/>
  <c r="H781" i="7"/>
  <c r="H782" i="7"/>
  <c r="H783" i="7"/>
  <c r="H784" i="7"/>
  <c r="H785" i="7"/>
  <c r="H786" i="7"/>
  <c r="H787" i="7"/>
  <c r="H788" i="7"/>
  <c r="H789" i="7"/>
  <c r="H790" i="7"/>
  <c r="H791" i="7"/>
  <c r="H792" i="7"/>
  <c r="H793" i="7"/>
  <c r="H794" i="7"/>
  <c r="H795" i="7"/>
  <c r="H796" i="7"/>
  <c r="H797" i="7"/>
  <c r="H798" i="7"/>
  <c r="H799" i="7"/>
  <c r="H800" i="7"/>
  <c r="H801" i="7"/>
  <c r="H802" i="7"/>
  <c r="H803" i="7"/>
  <c r="H804" i="7"/>
  <c r="H805" i="7"/>
  <c r="H806" i="7"/>
  <c r="H807" i="7"/>
  <c r="H808" i="7"/>
  <c r="H809" i="7"/>
  <c r="H810" i="7"/>
  <c r="H811" i="7"/>
  <c r="H812" i="7"/>
  <c r="H813" i="7"/>
  <c r="H814" i="7"/>
  <c r="H815" i="7"/>
  <c r="H816" i="7"/>
  <c r="H817" i="7"/>
  <c r="H818" i="7"/>
  <c r="H819" i="7"/>
  <c r="H820" i="7"/>
  <c r="H821" i="7"/>
  <c r="H822" i="7"/>
  <c r="H823" i="7"/>
  <c r="H824" i="7"/>
  <c r="H825" i="7"/>
  <c r="H826" i="7"/>
  <c r="H827" i="7"/>
  <c r="H828" i="7"/>
  <c r="H829" i="7"/>
  <c r="H830" i="7"/>
  <c r="H831" i="7"/>
  <c r="H832" i="7"/>
  <c r="H833" i="7"/>
  <c r="H834" i="7"/>
  <c r="H835" i="7"/>
  <c r="H836" i="7"/>
  <c r="H837" i="7"/>
  <c r="H838" i="7"/>
  <c r="H839" i="7"/>
  <c r="H840" i="7"/>
  <c r="H841" i="7"/>
  <c r="H842" i="7"/>
  <c r="H843" i="7"/>
  <c r="H844" i="7"/>
  <c r="H845" i="7"/>
  <c r="H846" i="7"/>
  <c r="H847" i="7"/>
  <c r="H848" i="7"/>
  <c r="H849" i="7"/>
  <c r="H850" i="7"/>
  <c r="H851" i="7"/>
  <c r="H852" i="7"/>
  <c r="H853" i="7"/>
  <c r="H854" i="7"/>
  <c r="H855" i="7"/>
  <c r="H856" i="7"/>
  <c r="H857" i="7"/>
  <c r="H858" i="7"/>
  <c r="H859" i="7"/>
  <c r="H860" i="7"/>
  <c r="H861" i="7"/>
  <c r="H862" i="7"/>
  <c r="H863" i="7"/>
  <c r="H864" i="7"/>
  <c r="H865" i="7"/>
  <c r="H866" i="7"/>
  <c r="H867" i="7"/>
  <c r="H868" i="7"/>
  <c r="H869" i="7"/>
  <c r="H870" i="7"/>
  <c r="H871" i="7"/>
  <c r="H872" i="7"/>
  <c r="H873" i="7"/>
  <c r="H874" i="7"/>
  <c r="H875" i="7"/>
  <c r="H876" i="7"/>
  <c r="H877" i="7"/>
  <c r="H878" i="7"/>
  <c r="H879" i="7"/>
  <c r="H880" i="7"/>
  <c r="H881" i="7"/>
  <c r="H882" i="7"/>
  <c r="H883" i="7"/>
  <c r="H884" i="7"/>
  <c r="H885" i="7"/>
  <c r="H886" i="7"/>
  <c r="H887" i="7"/>
  <c r="H888" i="7"/>
  <c r="H889" i="7"/>
  <c r="H890" i="7"/>
  <c r="H891" i="7"/>
  <c r="H892" i="7"/>
  <c r="H893" i="7"/>
  <c r="H894" i="7"/>
  <c r="H895" i="7"/>
  <c r="H896" i="7"/>
  <c r="H897" i="7"/>
  <c r="H898" i="7"/>
  <c r="H899" i="7"/>
  <c r="H900" i="7"/>
  <c r="H901" i="7"/>
  <c r="H902" i="7"/>
  <c r="H903" i="7"/>
  <c r="H904" i="7"/>
  <c r="H905" i="7"/>
  <c r="H906" i="7"/>
  <c r="H907" i="7"/>
  <c r="H908" i="7"/>
  <c r="H909" i="7"/>
  <c r="H910" i="7"/>
  <c r="H911" i="7"/>
  <c r="H912" i="7"/>
  <c r="H913" i="7"/>
  <c r="H914" i="7"/>
  <c r="H915" i="7"/>
  <c r="H916" i="7"/>
  <c r="H917" i="7"/>
  <c r="H918" i="7"/>
  <c r="H919" i="7"/>
  <c r="H920" i="7"/>
  <c r="H921" i="7"/>
  <c r="H922" i="7"/>
  <c r="H923" i="7"/>
  <c r="H924" i="7"/>
  <c r="H925" i="7"/>
  <c r="H926" i="7"/>
  <c r="H927" i="7"/>
  <c r="H928" i="7"/>
  <c r="H929" i="7"/>
  <c r="H930" i="7"/>
  <c r="H931" i="7"/>
  <c r="H932" i="7"/>
  <c r="H933" i="7"/>
  <c r="H934" i="7"/>
  <c r="H935" i="7"/>
  <c r="H936" i="7"/>
  <c r="H937" i="7"/>
  <c r="H938" i="7"/>
  <c r="H939" i="7"/>
  <c r="H940" i="7"/>
  <c r="H941" i="7"/>
  <c r="H942" i="7"/>
  <c r="H943" i="7"/>
  <c r="H944" i="7"/>
  <c r="H945" i="7"/>
  <c r="H946" i="7"/>
  <c r="H947" i="7"/>
  <c r="H948" i="7"/>
  <c r="H949" i="7"/>
  <c r="H950" i="7"/>
  <c r="H951" i="7"/>
  <c r="H952" i="7"/>
  <c r="H953" i="7"/>
  <c r="H954" i="7"/>
  <c r="H955" i="7"/>
  <c r="H956" i="7"/>
  <c r="H957" i="7"/>
  <c r="H958" i="7"/>
  <c r="H959" i="7"/>
  <c r="H960" i="7"/>
  <c r="H961" i="7"/>
  <c r="H962" i="7"/>
  <c r="H963" i="7"/>
  <c r="H964" i="7"/>
  <c r="H965" i="7"/>
  <c r="H966" i="7"/>
  <c r="H967" i="7"/>
  <c r="H968" i="7"/>
  <c r="H969" i="7"/>
  <c r="H970" i="7"/>
  <c r="H971" i="7"/>
  <c r="H972" i="7"/>
  <c r="H973" i="7"/>
  <c r="H974" i="7"/>
  <c r="H975" i="7"/>
  <c r="H976" i="7"/>
  <c r="H977" i="7"/>
  <c r="H978" i="7"/>
  <c r="H979" i="7"/>
  <c r="H980" i="7"/>
  <c r="H981" i="7"/>
  <c r="H982" i="7"/>
  <c r="H983" i="7"/>
  <c r="H984" i="7"/>
  <c r="H985" i="7"/>
  <c r="H986" i="7"/>
  <c r="H987" i="7"/>
  <c r="H988" i="7"/>
  <c r="H989" i="7"/>
  <c r="H990" i="7"/>
  <c r="H991" i="7"/>
  <c r="H992" i="7"/>
  <c r="H993" i="7"/>
  <c r="H994" i="7"/>
  <c r="H995" i="7"/>
  <c r="H996" i="7"/>
  <c r="H997" i="7"/>
  <c r="H998" i="7"/>
  <c r="H999" i="7"/>
  <c r="H1000" i="7"/>
  <c r="H1001" i="7"/>
  <c r="H1002" i="7"/>
  <c r="H1003" i="7"/>
  <c r="H1004" i="7"/>
  <c r="H1005" i="7"/>
  <c r="H1006" i="7"/>
  <c r="H1007" i="7"/>
  <c r="H1008" i="7"/>
  <c r="H1009" i="7"/>
  <c r="H1010" i="7"/>
  <c r="H1011" i="7"/>
  <c r="H1012" i="7"/>
  <c r="H1013" i="7"/>
  <c r="H1014" i="7"/>
  <c r="H1015" i="7"/>
  <c r="H1016" i="7"/>
  <c r="H1017" i="7"/>
  <c r="H1018" i="7"/>
  <c r="H1019" i="7"/>
  <c r="H1020" i="7"/>
  <c r="H1021" i="7"/>
  <c r="H1022" i="7"/>
  <c r="H1023" i="7"/>
  <c r="H1024" i="7"/>
  <c r="H1025" i="7"/>
  <c r="H1026" i="7"/>
  <c r="H1027" i="7"/>
  <c r="H1028" i="7"/>
  <c r="H1029" i="7"/>
  <c r="H1030" i="7"/>
  <c r="H1031" i="7"/>
  <c r="H1032" i="7"/>
  <c r="H1033" i="7"/>
  <c r="H1034" i="7"/>
  <c r="H1035" i="7"/>
  <c r="H1036" i="7"/>
  <c r="H1037" i="7"/>
  <c r="H1038" i="7"/>
  <c r="H1039" i="7"/>
  <c r="H1040" i="7"/>
  <c r="H1041" i="7"/>
  <c r="H1042" i="7"/>
  <c r="H1043" i="7"/>
  <c r="H1044" i="7"/>
  <c r="H1045" i="7"/>
  <c r="H1046" i="7"/>
  <c r="H1047" i="7"/>
  <c r="H1048" i="7"/>
  <c r="H1049" i="7"/>
  <c r="H1050" i="7"/>
  <c r="H1051" i="7"/>
  <c r="H1052" i="7"/>
  <c r="H1053" i="7"/>
  <c r="H1054" i="7"/>
  <c r="H1055" i="7"/>
  <c r="H1056" i="7"/>
  <c r="H1057" i="7"/>
  <c r="H1058" i="7"/>
  <c r="H1059" i="7"/>
  <c r="H1060" i="7"/>
  <c r="H1061" i="7"/>
  <c r="H1062" i="7"/>
  <c r="H1063" i="7"/>
  <c r="H1064" i="7"/>
  <c r="H1065" i="7"/>
  <c r="H1066" i="7"/>
  <c r="H1067" i="7"/>
  <c r="H1068" i="7"/>
  <c r="H1069" i="7"/>
  <c r="H1070" i="7"/>
  <c r="H1071" i="7"/>
  <c r="H1072" i="7"/>
  <c r="H1073" i="7"/>
  <c r="H1074" i="7"/>
  <c r="H1075" i="7"/>
  <c r="H1076" i="7"/>
  <c r="H1077" i="7"/>
  <c r="H1078" i="7"/>
  <c r="H1079" i="7"/>
  <c r="H1080" i="7"/>
  <c r="H1081" i="7"/>
  <c r="H1082" i="7"/>
  <c r="H1083" i="7"/>
  <c r="H1084" i="7"/>
  <c r="H1085" i="7"/>
  <c r="H1086" i="7"/>
  <c r="H1087" i="7"/>
  <c r="H1088" i="7"/>
  <c r="H1089" i="7"/>
  <c r="H1090" i="7"/>
  <c r="H1091" i="7"/>
  <c r="H1092" i="7"/>
  <c r="H1093" i="7"/>
  <c r="H1094" i="7"/>
  <c r="H1095" i="7"/>
  <c r="H1096" i="7"/>
  <c r="H1097" i="7"/>
  <c r="H1098" i="7"/>
  <c r="H1099" i="7"/>
  <c r="H1100" i="7"/>
  <c r="H1101" i="7"/>
  <c r="H1102" i="7"/>
  <c r="H1103" i="7"/>
  <c r="H1104" i="7"/>
  <c r="H1105" i="7"/>
  <c r="H1106" i="7"/>
  <c r="H1107" i="7"/>
  <c r="H1108" i="7"/>
  <c r="H1109" i="7"/>
  <c r="H1110" i="7"/>
  <c r="H1111" i="7"/>
  <c r="H1112" i="7"/>
  <c r="H13" i="7"/>
  <c r="K1114" i="7" l="1"/>
  <c r="S1114" i="7"/>
  <c r="F32" i="9"/>
  <c r="F44" i="9" s="1"/>
  <c r="U1114" i="7"/>
  <c r="U1118" i="7" s="1"/>
  <c r="X1114" i="7"/>
  <c r="X1118" i="7" s="1"/>
  <c r="W1114" i="7"/>
  <c r="W1118" i="7" s="1"/>
  <c r="F51" i="9" l="1"/>
  <c r="F55" i="9" s="1"/>
  <c r="E41" i="13"/>
  <c r="E43" i="13" s="1"/>
  <c r="E65" i="13" s="1"/>
  <c r="AB323" i="7"/>
  <c r="AB217" i="7"/>
  <c r="AB562" i="7"/>
  <c r="AB984" i="7"/>
  <c r="AB842" i="7"/>
  <c r="AB411" i="7"/>
  <c r="AB165" i="7"/>
  <c r="AB574" i="7"/>
  <c r="AB389" i="7"/>
  <c r="AB1030" i="7"/>
  <c r="AB616" i="7"/>
  <c r="AA842" i="7"/>
  <c r="AB644" i="7"/>
  <c r="AB730" i="7"/>
  <c r="AB990" i="7"/>
  <c r="AB252" i="7"/>
  <c r="AB46" i="7"/>
  <c r="AA189" i="7"/>
  <c r="AB940" i="7"/>
  <c r="AB776" i="7"/>
  <c r="AB985" i="7"/>
  <c r="AB650" i="7"/>
  <c r="AB964" i="7"/>
  <c r="AB533" i="7"/>
  <c r="AB726" i="7"/>
  <c r="AB64" i="7"/>
  <c r="AB911" i="7"/>
  <c r="AB826" i="7"/>
  <c r="AB974" i="7"/>
  <c r="AA213" i="7"/>
  <c r="AB288" i="7"/>
  <c r="AB423" i="7"/>
  <c r="AB665" i="7"/>
  <c r="AA690" i="7"/>
  <c r="AA579" i="7"/>
  <c r="AB870" i="7"/>
  <c r="AB405" i="7"/>
  <c r="AB202" i="7"/>
  <c r="AB112" i="7"/>
  <c r="AB1025" i="7"/>
  <c r="AB592" i="7"/>
  <c r="AB402" i="7"/>
  <c r="AB443" i="7"/>
  <c r="AA858" i="7"/>
  <c r="AB627" i="7"/>
  <c r="AA309" i="7"/>
  <c r="AB228" i="7"/>
  <c r="AB619" i="7"/>
  <c r="Z30" i="7"/>
  <c r="AA540" i="7"/>
  <c r="AB872" i="7"/>
  <c r="AB47" i="7"/>
  <c r="AA638" i="7"/>
  <c r="AA562" i="7"/>
  <c r="AB117" i="7"/>
  <c r="AB363" i="7"/>
  <c r="AB60" i="7"/>
  <c r="AB234" i="7"/>
  <c r="AB1003" i="7"/>
  <c r="AB887" i="7"/>
  <c r="AB690" i="7"/>
  <c r="AA126" i="7"/>
  <c r="AB1046" i="7"/>
  <c r="AB209" i="7"/>
  <c r="AB67" i="7"/>
  <c r="AA294" i="7"/>
  <c r="AB59" i="7"/>
  <c r="AB455" i="7"/>
  <c r="AB177" i="7"/>
  <c r="AB316" i="7"/>
  <c r="AB877" i="7"/>
  <c r="AB22" i="7"/>
  <c r="AB675" i="7"/>
  <c r="AA580" i="7"/>
  <c r="Z594" i="7"/>
  <c r="AB981" i="7"/>
  <c r="AB934" i="7"/>
  <c r="AB544" i="7"/>
  <c r="AB770" i="7"/>
  <c r="AB608" i="7"/>
  <c r="AB63" i="7"/>
  <c r="AA255" i="7"/>
  <c r="AB82" i="7"/>
  <c r="AB1015" i="7"/>
  <c r="AA437" i="7"/>
  <c r="AB158" i="7"/>
  <c r="AB35" i="7"/>
  <c r="AA793" i="7"/>
  <c r="AA331" i="7"/>
  <c r="AB298" i="7"/>
  <c r="AA558" i="7"/>
  <c r="AB362" i="7"/>
  <c r="AB680" i="7"/>
  <c r="AB906" i="7"/>
  <c r="AB147" i="7"/>
  <c r="AB577" i="7"/>
  <c r="AB956" i="7"/>
  <c r="AB341" i="7"/>
  <c r="AB425" i="7"/>
  <c r="AA380" i="7"/>
  <c r="AA443" i="7"/>
  <c r="AA60" i="7"/>
  <c r="Z351" i="7"/>
  <c r="AB929" i="7"/>
  <c r="AB566" i="7"/>
  <c r="AA314" i="7"/>
  <c r="AB205" i="7"/>
  <c r="AB613" i="7"/>
  <c r="AA253" i="7"/>
  <c r="AB686" i="7"/>
  <c r="AA816" i="7"/>
  <c r="AB367" i="7"/>
  <c r="AB275" i="7"/>
  <c r="AB1023" i="7"/>
  <c r="AB575" i="7"/>
  <c r="AA180" i="7"/>
  <c r="AB116" i="7"/>
  <c r="AB395" i="7"/>
  <c r="AB333" i="7"/>
  <c r="AA52" i="7"/>
  <c r="AB559" i="7"/>
  <c r="AB553" i="7"/>
  <c r="AB868" i="7"/>
  <c r="AB123" i="7"/>
  <c r="AB961" i="7"/>
  <c r="AB434" i="7"/>
  <c r="AB236" i="7"/>
  <c r="AB717" i="7"/>
  <c r="AB840" i="7"/>
  <c r="AB589" i="7"/>
  <c r="AB344" i="7"/>
  <c r="AB884" i="7"/>
  <c r="AA698" i="7"/>
  <c r="AB471" i="7"/>
  <c r="AA94" i="7"/>
  <c r="AB824" i="7"/>
  <c r="AB1006" i="7"/>
  <c r="AB186" i="7"/>
  <c r="AB154" i="7"/>
  <c r="AB535" i="7"/>
  <c r="AB254" i="7"/>
  <c r="AA531" i="7"/>
  <c r="AB617" i="7"/>
  <c r="AB661" i="7"/>
  <c r="AA36" i="7"/>
  <c r="AA306" i="7"/>
  <c r="AA658" i="7"/>
  <c r="AB837" i="7"/>
  <c r="AA45" i="7"/>
  <c r="AB634" i="7"/>
  <c r="AB505" i="7"/>
  <c r="AB265" i="7"/>
  <c r="AB36" i="7"/>
  <c r="AB698" i="7"/>
  <c r="AB461" i="7"/>
  <c r="AB774" i="7"/>
  <c r="AB871" i="7"/>
  <c r="AB980" i="7"/>
  <c r="AB795" i="7"/>
  <c r="AB255" i="7"/>
  <c r="AB83" i="7"/>
  <c r="AB397" i="7"/>
  <c r="AB643" i="7"/>
  <c r="AB755" i="7"/>
  <c r="AB588" i="7"/>
  <c r="AB926" i="7"/>
  <c r="AB936" i="7"/>
  <c r="AB475" i="7"/>
  <c r="AB15" i="7"/>
  <c r="AB760" i="7"/>
  <c r="AA395" i="7"/>
  <c r="AB334" i="7"/>
  <c r="AB138" i="7"/>
  <c r="AB188" i="7"/>
  <c r="AB347" i="7"/>
  <c r="AB500" i="7"/>
  <c r="AB273" i="7"/>
  <c r="AB917" i="7"/>
  <c r="AB710" i="7"/>
  <c r="AB248" i="7"/>
  <c r="AB409" i="7"/>
  <c r="AB687" i="7"/>
  <c r="AB1009" i="7"/>
  <c r="AB879" i="7"/>
  <c r="AB317" i="7"/>
  <c r="AB290" i="7"/>
  <c r="AA500" i="7"/>
  <c r="AB737" i="7"/>
  <c r="Z281" i="7"/>
  <c r="AB691" i="7"/>
  <c r="AB400" i="7"/>
  <c r="AA543" i="7"/>
  <c r="AB856" i="7"/>
  <c r="AB585" i="7"/>
  <c r="AB631" i="7"/>
  <c r="AB538" i="7"/>
  <c r="AB381" i="7"/>
  <c r="AB506" i="7"/>
  <c r="AA524" i="7"/>
  <c r="AB38" i="7"/>
  <c r="AA82" i="7"/>
  <c r="AB104" i="7"/>
  <c r="AA527" i="7"/>
  <c r="AB420" i="7"/>
  <c r="AB897" i="7"/>
  <c r="AB524" i="7"/>
  <c r="AB394" i="7"/>
  <c r="AB53" i="7"/>
  <c r="AA757" i="7"/>
  <c r="AB1054" i="7"/>
  <c r="AB360" i="7"/>
  <c r="AB992" i="7"/>
  <c r="AB71" i="7"/>
  <c r="AB156" i="7"/>
  <c r="AB790" i="7"/>
  <c r="AA160" i="7"/>
  <c r="AA386" i="7"/>
  <c r="AA20" i="7"/>
  <c r="AB753" i="7"/>
  <c r="AB284" i="7"/>
  <c r="AB102" i="7"/>
  <c r="AA14" i="7"/>
  <c r="AB656" i="7"/>
  <c r="AB955" i="7"/>
  <c r="AB799" i="7"/>
  <c r="AB672" i="7"/>
  <c r="AB269" i="7"/>
  <c r="AB354" i="7"/>
  <c r="AA486" i="7"/>
  <c r="AA117" i="7"/>
  <c r="AB81" i="7"/>
  <c r="AA683" i="7"/>
  <c r="AA350" i="7"/>
  <c r="AB869" i="7"/>
  <c r="AB809" i="7"/>
  <c r="AB456" i="7"/>
  <c r="AB19" i="7"/>
  <c r="AB25" i="7"/>
  <c r="AA590" i="7"/>
  <c r="AB182" i="7"/>
  <c r="AB469" i="7"/>
  <c r="AB155" i="7"/>
  <c r="AA668" i="7"/>
  <c r="AB1014" i="7"/>
  <c r="AA445" i="7"/>
  <c r="AB127" i="7"/>
  <c r="AB161" i="7"/>
  <c r="AA120" i="7"/>
  <c r="AA371" i="7"/>
  <c r="AB854" i="7"/>
  <c r="AB136" i="7"/>
  <c r="AA735" i="7"/>
  <c r="AB73" i="7"/>
  <c r="AB909" i="7"/>
  <c r="AB599" i="7"/>
  <c r="AB287" i="7"/>
  <c r="AB503" i="7"/>
  <c r="AB385" i="7"/>
  <c r="AB1049" i="7"/>
  <c r="AB806" i="7"/>
  <c r="AB133" i="7"/>
  <c r="AB419" i="7"/>
  <c r="AA29" i="7"/>
  <c r="AB353" i="7"/>
  <c r="AA103" i="7"/>
  <c r="AB803" i="7"/>
  <c r="AA645" i="7"/>
  <c r="AA732" i="7"/>
  <c r="AB756" i="7"/>
  <c r="AB858" i="7"/>
  <c r="AB486" i="7"/>
  <c r="AA316" i="7"/>
  <c r="AB611" i="7"/>
  <c r="AB729" i="7"/>
  <c r="AB628" i="7"/>
  <c r="AB458" i="7"/>
  <c r="AB904" i="7"/>
  <c r="AA204" i="7"/>
  <c r="AB517" i="7"/>
  <c r="AA744" i="7"/>
  <c r="AB530" i="7"/>
  <c r="AA461" i="7"/>
  <c r="AB90" i="7"/>
  <c r="AB162" i="7"/>
  <c r="AB513" i="7"/>
  <c r="AB65" i="7"/>
  <c r="AB529" i="7"/>
  <c r="AA498" i="7"/>
  <c r="AB678" i="7"/>
  <c r="AB380" i="7"/>
  <c r="AB118" i="7"/>
  <c r="AB659" i="7"/>
  <c r="AB314" i="7"/>
  <c r="AB1010" i="7"/>
  <c r="AB912" i="7"/>
  <c r="AA154" i="7"/>
  <c r="AA637" i="7"/>
  <c r="AA550" i="7"/>
  <c r="AA48" i="7"/>
  <c r="AB848" i="7"/>
  <c r="AB266" i="7"/>
  <c r="AB640" i="7"/>
  <c r="AB735" i="7"/>
  <c r="AA700" i="7"/>
  <c r="AB937" i="7"/>
  <c r="AA674" i="7"/>
  <c r="AB571" i="7"/>
  <c r="AB444" i="7"/>
  <c r="AB28" i="7"/>
  <c r="AB226" i="7"/>
  <c r="AB50" i="7"/>
  <c r="AA482" i="7"/>
  <c r="AA763" i="7"/>
  <c r="AB586" i="7"/>
  <c r="AB37" i="7"/>
  <c r="AA133" i="7"/>
  <c r="AB300" i="7"/>
  <c r="AB745" i="7"/>
  <c r="AB626" i="7"/>
  <c r="AB685" i="7"/>
  <c r="AA460" i="7"/>
  <c r="AB960" i="7"/>
  <c r="AB932" i="7"/>
  <c r="AB134" i="7"/>
  <c r="AB645" i="7"/>
  <c r="AA480" i="7"/>
  <c r="AB1064" i="7"/>
  <c r="Z587" i="7"/>
  <c r="Z559" i="7"/>
  <c r="AB55" i="7"/>
  <c r="AA299" i="7"/>
  <c r="AA862" i="7"/>
  <c r="AB281" i="7"/>
  <c r="AB237" i="7"/>
  <c r="AB294" i="7"/>
  <c r="AB335" i="7"/>
  <c r="AB174" i="7"/>
  <c r="AB345" i="7"/>
  <c r="AB744" i="7"/>
  <c r="AB512" i="7"/>
  <c r="AB249" i="7"/>
  <c r="Z406" i="7"/>
  <c r="AA118" i="7"/>
  <c r="AB540" i="7"/>
  <c r="AA573" i="7"/>
  <c r="AA676" i="7"/>
  <c r="AB632" i="7"/>
  <c r="AB625" i="7"/>
  <c r="AA582" i="7"/>
  <c r="AA642" i="7"/>
  <c r="AB979" i="7"/>
  <c r="AB507" i="7"/>
  <c r="AB214" i="7"/>
  <c r="AB807" i="7"/>
  <c r="AB375" i="7"/>
  <c r="AA611" i="7"/>
  <c r="AB107" i="7"/>
  <c r="AA595" i="7"/>
  <c r="AB383" i="7"/>
  <c r="AB1058" i="7"/>
  <c r="AA93" i="7"/>
  <c r="AB192" i="7"/>
  <c r="AB563" i="7"/>
  <c r="AA176" i="7"/>
  <c r="AA789" i="7"/>
  <c r="AB600" i="7"/>
  <c r="AB793" i="7"/>
  <c r="AB914" i="7"/>
  <c r="AA532" i="7"/>
  <c r="AA931" i="7"/>
  <c r="AB822" i="7"/>
  <c r="AB24" i="7"/>
  <c r="AA158" i="7"/>
  <c r="AB905" i="7"/>
  <c r="AB485" i="7"/>
  <c r="AB705" i="7"/>
  <c r="AA370" i="7"/>
  <c r="AB762" i="7"/>
  <c r="AB736" i="7"/>
  <c r="AB1020" i="7"/>
  <c r="AB666" i="7"/>
  <c r="AB398" i="7"/>
  <c r="AB80" i="7"/>
  <c r="AB610" i="7"/>
  <c r="AB213" i="7"/>
  <c r="AB658" i="7"/>
  <c r="AB652" i="7"/>
  <c r="AB120" i="7"/>
  <c r="AB576" i="7"/>
  <c r="AB839" i="7"/>
  <c r="AA263" i="7"/>
  <c r="AA285" i="7"/>
  <c r="AB810" i="7"/>
  <c r="AB72" i="7"/>
  <c r="AB731" i="7"/>
  <c r="AA882" i="7"/>
  <c r="AB61" i="7"/>
  <c r="AB365" i="7"/>
  <c r="AB646" i="7"/>
  <c r="AA122" i="7"/>
  <c r="AB663" i="7"/>
  <c r="AA749" i="7"/>
  <c r="AB802" i="7"/>
  <c r="AB739" i="7"/>
  <c r="AB150" i="7"/>
  <c r="AA426" i="7"/>
  <c r="AB149" i="7"/>
  <c r="AB915" i="7"/>
  <c r="AB124" i="7"/>
  <c r="AB994" i="7"/>
  <c r="AB1108" i="7"/>
  <c r="AB153" i="7"/>
  <c r="AB814" i="7"/>
  <c r="AB828" i="7"/>
  <c r="AA27" i="7"/>
  <c r="AB919" i="7"/>
  <c r="AB754" i="7"/>
  <c r="Z687" i="7"/>
  <c r="AA1020" i="7"/>
  <c r="AB1013" i="7"/>
  <c r="AB550" i="7"/>
  <c r="AB135" i="7"/>
  <c r="AB195" i="7"/>
  <c r="AB510" i="7"/>
  <c r="AB895" i="7"/>
  <c r="AB674" i="7"/>
  <c r="AB95" i="7"/>
  <c r="AB219" i="7"/>
  <c r="AB727" i="7"/>
  <c r="AB584" i="7"/>
  <c r="AB1002" i="7"/>
  <c r="AB536" i="7"/>
  <c r="AA308" i="7"/>
  <c r="AB859" i="7"/>
  <c r="AB752" i="7"/>
  <c r="AB591" i="7"/>
  <c r="AA392" i="7"/>
  <c r="AA410" i="7"/>
  <c r="AB890" i="7"/>
  <c r="AA28" i="7"/>
  <c r="AA606" i="7"/>
  <c r="AB509" i="7"/>
  <c r="AB293" i="7"/>
  <c r="AA835" i="7"/>
  <c r="AB991" i="7"/>
  <c r="AB33" i="7"/>
  <c r="AB196" i="7"/>
  <c r="AB148" i="7"/>
  <c r="AA421" i="7"/>
  <c r="AA647" i="7"/>
  <c r="AB190" i="7"/>
  <c r="AB1111" i="7"/>
  <c r="AB85" i="7"/>
  <c r="AA442" i="7"/>
  <c r="AB773" i="7"/>
  <c r="AB173" i="7"/>
  <c r="AB1027" i="7"/>
  <c r="AB408" i="7"/>
  <c r="AB204" i="7"/>
  <c r="AB479" i="7"/>
  <c r="AB14" i="7"/>
  <c r="AA291" i="7"/>
  <c r="AA406" i="7"/>
  <c r="AB724" i="7"/>
  <c r="AB852" i="7"/>
  <c r="AB638" i="7"/>
  <c r="AB306" i="7"/>
  <c r="AB424" i="7"/>
  <c r="AB973" i="7"/>
  <c r="AB178" i="7"/>
  <c r="AB738" i="7"/>
  <c r="AB463" i="7"/>
  <c r="AB372" i="7"/>
  <c r="AB983" i="7"/>
  <c r="AA414" i="7"/>
  <c r="AA722" i="7"/>
  <c r="AB552" i="7"/>
  <c r="AB986" i="7"/>
  <c r="AB86" i="7"/>
  <c r="AB528" i="7"/>
  <c r="AA703" i="7"/>
  <c r="AB759" i="7"/>
  <c r="AA826" i="7"/>
  <c r="AB337" i="7"/>
  <c r="AA456" i="7"/>
  <c r="AB607" i="7"/>
  <c r="AB821" i="7"/>
  <c r="AA578" i="7"/>
  <c r="AA773" i="7"/>
  <c r="AB900" i="7"/>
  <c r="AB696" i="7"/>
  <c r="AB969" i="7"/>
  <c r="AB527" i="7"/>
  <c r="AB297" i="7"/>
  <c r="AB241" i="7"/>
  <c r="AB371" i="7"/>
  <c r="AB100" i="7"/>
  <c r="AB27" i="7"/>
  <c r="AB427" i="7"/>
  <c r="AA796" i="7"/>
  <c r="AB233" i="7"/>
  <c r="AB796" i="7"/>
  <c r="AA923" i="7"/>
  <c r="AB208" i="7"/>
  <c r="AB45" i="7"/>
  <c r="AB786" i="7"/>
  <c r="AA261" i="7"/>
  <c r="AB582" i="7"/>
  <c r="AB286" i="7"/>
  <c r="AB662" i="7"/>
  <c r="AB637" i="7"/>
  <c r="AB216" i="7"/>
  <c r="AB534" i="7"/>
  <c r="AA19" i="7"/>
  <c r="AB621" i="7"/>
  <c r="AB740" i="7"/>
  <c r="AB849" i="7"/>
  <c r="AA714" i="7"/>
  <c r="AB673" i="7"/>
  <c r="AB497" i="7"/>
  <c r="AB114" i="7"/>
  <c r="AA307" i="7"/>
  <c r="AB747" i="7"/>
  <c r="AB472" i="7"/>
  <c r="AB305" i="7"/>
  <c r="AB129" i="7"/>
  <c r="AB494" i="7"/>
  <c r="AB251" i="7"/>
  <c r="AB622" i="7"/>
  <c r="AB215" i="7"/>
  <c r="AB721" i="7"/>
  <c r="AB318" i="7"/>
  <c r="AB556" i="7"/>
  <c r="AB1053" i="7"/>
  <c r="AB396" i="7"/>
  <c r="AB376" i="7"/>
  <c r="AA132" i="7"/>
  <c r="AB446" i="7"/>
  <c r="AB899" i="7"/>
  <c r="AB1063" i="7"/>
  <c r="AA205" i="7"/>
  <c r="Z296" i="7"/>
  <c r="AB26" i="7"/>
  <c r="AB453" i="7"/>
  <c r="AB40" i="7"/>
  <c r="AB567" i="7"/>
  <c r="AB474" i="7"/>
  <c r="AA818" i="7"/>
  <c r="AB440" i="7"/>
  <c r="AB993" i="7"/>
  <c r="AB111" i="7"/>
  <c r="AB170" i="7"/>
  <c r="AB920" i="7"/>
  <c r="AB1098" i="7"/>
  <c r="AA454" i="7"/>
  <c r="AB1033" i="7"/>
  <c r="AA819" i="7"/>
  <c r="AB34" i="7"/>
  <c r="AA646" i="7"/>
  <c r="AA323" i="7"/>
  <c r="AB537" i="7"/>
  <c r="AB946" i="7"/>
  <c r="AB429" i="7"/>
  <c r="AB597" i="7"/>
  <c r="AB336" i="7"/>
  <c r="AB218" i="7"/>
  <c r="AA661" i="7"/>
  <c r="AB542" i="7"/>
  <c r="AB121" i="7"/>
  <c r="Z46" i="7"/>
  <c r="AB962" i="7"/>
  <c r="AB998" i="7"/>
  <c r="AB430" i="7"/>
  <c r="AB1093" i="7"/>
  <c r="AB465" i="7"/>
  <c r="AA692" i="7"/>
  <c r="AB815" i="7"/>
  <c r="AB595" i="7"/>
  <c r="AB183" i="7"/>
  <c r="AB169" i="7"/>
  <c r="AB548" i="7"/>
  <c r="AB390" i="7"/>
  <c r="AB184" i="7"/>
  <c r="AB201" i="7"/>
  <c r="AB321" i="7"/>
  <c r="AB1048" i="7"/>
  <c r="AB499" i="7"/>
  <c r="AB431" i="7"/>
  <c r="AB716" i="7"/>
  <c r="AB374" i="7"/>
  <c r="AB264" i="7"/>
  <c r="AB921" i="7"/>
  <c r="AB784" i="7"/>
  <c r="AB639" i="7"/>
  <c r="AB682" i="7"/>
  <c r="AB833" i="7"/>
  <c r="AB641" i="7"/>
  <c r="AB913" i="7"/>
  <c r="AB417" i="7"/>
  <c r="AB923" i="7"/>
  <c r="AB220" i="7"/>
  <c r="AB952" i="7"/>
  <c r="AB483" i="7"/>
  <c r="AB223" i="7"/>
  <c r="AB422" i="7"/>
  <c r="AB193" i="7"/>
  <c r="AB94" i="7"/>
  <c r="AB166" i="7"/>
  <c r="AB526" i="7"/>
  <c r="AA506" i="7"/>
  <c r="AB970" i="7"/>
  <c r="AB54" i="7"/>
  <c r="AB978" i="7"/>
  <c r="AB168" i="7"/>
  <c r="AA322" i="7"/>
  <c r="AA413" i="7"/>
  <c r="AB378" i="7"/>
  <c r="AA734" i="7"/>
  <c r="AB1019" i="7"/>
  <c r="AB811" i="7"/>
  <c r="AB938" i="7"/>
  <c r="AA284" i="7"/>
  <c r="AB319" i="7"/>
  <c r="AB211" i="7"/>
  <c r="AB23" i="7"/>
  <c r="AB278" i="7"/>
  <c r="AA659" i="7"/>
  <c r="AB570" i="7"/>
  <c r="AA195" i="7"/>
  <c r="AB838" i="7"/>
  <c r="Z616" i="7"/>
  <c r="AB903" i="7"/>
  <c r="AB122" i="7"/>
  <c r="AA396" i="7"/>
  <c r="AB1000" i="7"/>
  <c r="AB539" i="7"/>
  <c r="AB941" i="7"/>
  <c r="AB432" i="7"/>
  <c r="AB508" i="7"/>
  <c r="AB572" i="7"/>
  <c r="AB481" i="7"/>
  <c r="AB751" i="7"/>
  <c r="AA530" i="7"/>
  <c r="AB723" i="7"/>
  <c r="AB132" i="7"/>
  <c r="AA831" i="7"/>
  <c r="AA684" i="7"/>
  <c r="AB781" i="7"/>
  <c r="AA166" i="7"/>
  <c r="AB232" i="7"/>
  <c r="AB253" i="7"/>
  <c r="AB467" i="7"/>
  <c r="AB939" i="7"/>
  <c r="AB1088" i="7"/>
  <c r="AB470" i="7"/>
  <c r="AA798" i="7"/>
  <c r="AB58" i="7"/>
  <c r="Z47" i="7"/>
  <c r="AB1018" i="7"/>
  <c r="AA403" i="7"/>
  <c r="AB603" i="7"/>
  <c r="AB151" i="7"/>
  <c r="AB748" i="7"/>
  <c r="AB892" i="7"/>
  <c r="AB358" i="7"/>
  <c r="AB454" i="7"/>
  <c r="AB115" i="7"/>
  <c r="AB17" i="7"/>
  <c r="AB68" i="7"/>
  <c r="AB256" i="7"/>
  <c r="AA41" i="7"/>
  <c r="AB404" i="7"/>
  <c r="AA356" i="7"/>
  <c r="AB516" i="7"/>
  <c r="AB152" i="7"/>
  <c r="AB545" i="7"/>
  <c r="AB669" i="7"/>
  <c r="AA468" i="7"/>
  <c r="AB310" i="7"/>
  <c r="AB141" i="7"/>
  <c r="AB330" i="7"/>
  <c r="AB841" i="7"/>
  <c r="AB719" i="7"/>
  <c r="AB689" i="7"/>
  <c r="AB709" i="7"/>
  <c r="AA147" i="7"/>
  <c r="Z34" i="7"/>
  <c r="AB832" i="7"/>
  <c r="AB225" i="7"/>
  <c r="AB885" i="7"/>
  <c r="AB403" i="7"/>
  <c r="AB931" i="7"/>
  <c r="AB996" i="7"/>
  <c r="AA387" i="7"/>
  <c r="AB688" i="7"/>
  <c r="Z103" i="7"/>
  <c r="AB332" i="7"/>
  <c r="AB757" i="7"/>
  <c r="AB93" i="7"/>
  <c r="AB369" i="7"/>
  <c r="AB891" i="7"/>
  <c r="AB56" i="7"/>
  <c r="AB438" i="7"/>
  <c r="AB1062" i="7"/>
  <c r="AB180" i="7"/>
  <c r="AB654" i="7"/>
  <c r="AB250" i="7"/>
  <c r="AB261" i="7"/>
  <c r="AB765" i="7"/>
  <c r="AA538" i="7"/>
  <c r="AB416" i="7"/>
  <c r="AB785" i="7"/>
  <c r="AB927" i="7"/>
  <c r="AA927" i="7"/>
  <c r="AB830" i="7"/>
  <c r="AB598" i="7"/>
  <c r="AB551" i="7"/>
  <c r="AA92" i="7"/>
  <c r="AA483" i="7"/>
  <c r="AA83" i="7"/>
  <c r="AB715" i="7"/>
  <c r="AB703" i="7"/>
  <c r="AB326" i="7"/>
  <c r="AA724" i="7"/>
  <c r="AB388" i="7"/>
  <c r="AB668" i="7"/>
  <c r="AB714" i="7"/>
  <c r="AA615" i="7"/>
  <c r="AB299" i="7"/>
  <c r="AB128" i="7"/>
  <c r="AB142" i="7"/>
  <c r="AB44" i="7"/>
  <c r="AA667" i="7"/>
  <c r="AB583" i="7"/>
  <c r="AB950" i="7"/>
  <c r="AB271" i="7"/>
  <c r="AB48" i="7"/>
  <c r="AB547" i="7"/>
  <c r="AB518" i="7"/>
  <c r="AB860" i="7"/>
  <c r="AA212" i="7"/>
  <c r="AA844" i="7"/>
  <c r="AB379" i="7"/>
  <c r="AB618" i="7"/>
  <c r="AB260" i="7"/>
  <c r="AB857" i="7"/>
  <c r="AB370" i="7"/>
  <c r="AB818" i="7"/>
  <c r="AB329" i="7"/>
  <c r="AB712" i="7"/>
  <c r="AA629" i="7"/>
  <c r="AA781" i="7"/>
  <c r="AB924" i="7"/>
  <c r="AB77" i="7"/>
  <c r="AA215" i="7"/>
  <c r="AA220" i="7"/>
  <c r="AB605" i="7"/>
  <c r="AB749" i="7"/>
  <c r="AB62" i="7"/>
  <c r="AB418" i="7"/>
  <c r="AA424" i="7"/>
  <c r="AB282" i="7"/>
  <c r="AA902" i="7"/>
  <c r="AB554" i="7"/>
  <c r="AB442" i="7"/>
  <c r="AA108" i="7"/>
  <c r="AA526" i="7"/>
  <c r="AB277" i="7"/>
  <c r="AA716" i="7"/>
  <c r="AA922" i="7"/>
  <c r="AB262" i="7"/>
  <c r="AB823" i="7"/>
  <c r="AB52" i="7"/>
  <c r="AB31" i="7"/>
  <c r="AA168" i="7"/>
  <c r="AA74" i="7"/>
  <c r="AB452" i="7"/>
  <c r="AB951" i="7"/>
  <c r="AB630" i="7"/>
  <c r="AB410" i="7"/>
  <c r="AA271" i="7"/>
  <c r="AB764" i="7"/>
  <c r="AB259" i="7"/>
  <c r="AB728" i="7"/>
  <c r="AB787" i="7"/>
  <c r="AB546" i="7"/>
  <c r="AB741" i="7"/>
  <c r="AB355" i="7"/>
  <c r="AB491" i="7"/>
  <c r="AB1016" i="7"/>
  <c r="AB480" i="7"/>
  <c r="AB746" i="7"/>
  <c r="AB783" i="7"/>
  <c r="AB16" i="7"/>
  <c r="AB620" i="7"/>
  <c r="AA838" i="7"/>
  <c r="AB829" i="7"/>
  <c r="AB676" i="7"/>
  <c r="AB573" i="7"/>
  <c r="AB76" i="7"/>
  <c r="AB164" i="7"/>
  <c r="AB459" i="7"/>
  <c r="AB492" i="7"/>
  <c r="AB953" i="7"/>
  <c r="AB958" i="7"/>
  <c r="AB596" i="7"/>
  <c r="AB99" i="7"/>
  <c r="AA358" i="7"/>
  <c r="AB339" i="7"/>
  <c r="AB1001" i="7"/>
  <c r="Z369" i="7"/>
  <c r="AA501" i="7"/>
  <c r="AB97" i="7"/>
  <c r="AB301" i="7"/>
  <c r="AB845" i="7"/>
  <c r="AA286" i="7"/>
  <c r="AA748" i="7"/>
  <c r="AB713" i="7"/>
  <c r="AA200" i="7"/>
  <c r="AA904" i="7"/>
  <c r="AA55" i="7"/>
  <c r="AB750" i="7"/>
  <c r="AB203" i="7"/>
  <c r="AB498" i="7"/>
  <c r="AA61" i="7"/>
  <c r="AB393" i="7"/>
  <c r="AA821" i="7"/>
  <c r="AB813" i="7"/>
  <c r="AA517" i="7"/>
  <c r="AB708" i="7"/>
  <c r="AB207" i="7"/>
  <c r="AB78" i="7"/>
  <c r="AA742" i="7"/>
  <c r="AB800" i="7"/>
  <c r="AB308" i="7"/>
  <c r="AB966" i="7"/>
  <c r="AB224" i="7"/>
  <c r="AB476" i="7"/>
  <c r="AB342" i="7"/>
  <c r="AB466" i="7"/>
  <c r="AB1005" i="7"/>
  <c r="AB1041" i="7"/>
  <c r="AB902" i="7"/>
  <c r="AB817" i="7"/>
  <c r="AB488" i="7"/>
  <c r="AB338" i="7"/>
  <c r="AA843" i="7"/>
  <c r="AB649" i="7"/>
  <c r="AB74" i="7"/>
  <c r="AB307" i="7"/>
  <c r="AB200" i="7"/>
  <c r="AA183" i="7"/>
  <c r="AB561" i="7"/>
  <c r="AB636" i="7"/>
  <c r="AB191" i="7"/>
  <c r="AA188" i="7"/>
  <c r="AB812" i="7"/>
  <c r="AA622" i="7"/>
  <c r="AB163" i="7"/>
  <c r="AA346" i="7"/>
  <c r="AB229" i="7"/>
  <c r="AB240" i="7"/>
  <c r="AB972" i="7"/>
  <c r="AA447" i="7"/>
  <c r="AB1021" i="7"/>
  <c r="AB635" i="7"/>
  <c r="AB945" i="7"/>
  <c r="AA347" i="7"/>
  <c r="AB75" i="7"/>
  <c r="AB198" i="7"/>
  <c r="AB187" i="7"/>
  <c r="AB982" i="7"/>
  <c r="AB210" i="7"/>
  <c r="AB159" i="7"/>
  <c r="AB1007" i="7"/>
  <c r="AA644" i="7"/>
  <c r="AB445" i="7"/>
  <c r="AB311" i="7"/>
  <c r="AB555" i="7"/>
  <c r="AB21" i="7"/>
  <c r="AA900" i="7"/>
  <c r="AB523" i="7"/>
  <c r="AB98" i="7"/>
  <c r="AB758" i="7"/>
  <c r="AB137" i="7"/>
  <c r="AB1079" i="7"/>
  <c r="AB602" i="7"/>
  <c r="AB722" i="7"/>
  <c r="AA415" i="7"/>
  <c r="AA811" i="7"/>
  <c r="AB439" i="7"/>
  <c r="AA110" i="7"/>
  <c r="AB692" i="7"/>
  <c r="AB447" i="7"/>
  <c r="AB819" i="7"/>
  <c r="AA786" i="7"/>
  <c r="AB874" i="7"/>
  <c r="AB601" i="7"/>
  <c r="AB493" i="7"/>
  <c r="AA899" i="7"/>
  <c r="AB1028" i="7"/>
  <c r="AA666" i="7"/>
  <c r="AB655" i="7"/>
  <c r="AB694" i="7"/>
  <c r="AA620" i="7"/>
  <c r="AB623" i="7"/>
  <c r="AB543" i="7"/>
  <c r="AB959" i="7"/>
  <c r="AB1109" i="7"/>
  <c r="AA186" i="7"/>
  <c r="AB1073" i="7"/>
  <c r="AB247" i="7"/>
  <c r="AB882" i="7"/>
  <c r="AA277" i="7"/>
  <c r="AB590" i="7"/>
  <c r="AB41" i="7"/>
  <c r="AB1070" i="7"/>
  <c r="AB51" i="7"/>
  <c r="AB579" i="7"/>
  <c r="AA523" i="7"/>
  <c r="AB387" i="7"/>
  <c r="AA247" i="7"/>
  <c r="AB594" i="7"/>
  <c r="AB292" i="7"/>
  <c r="Z142" i="7"/>
  <c r="AB189" i="7"/>
  <c r="AB989" i="7"/>
  <c r="AA767" i="7"/>
  <c r="AA651" i="7"/>
  <c r="Z703" i="7"/>
  <c r="AB199" i="7"/>
  <c r="Z299" i="7"/>
  <c r="AA845" i="7"/>
  <c r="AB942" i="7"/>
  <c r="AB831" i="7"/>
  <c r="AB384" i="7"/>
  <c r="AA379" i="7"/>
  <c r="Z734" i="7"/>
  <c r="AA1067" i="7"/>
  <c r="AB268" i="7"/>
  <c r="AB789" i="7"/>
  <c r="Z794" i="7"/>
  <c r="AB1082" i="7"/>
  <c r="AA878" i="7"/>
  <c r="AA453" i="7"/>
  <c r="AA709" i="7"/>
  <c r="AA988" i="7"/>
  <c r="Z185" i="7"/>
  <c r="AA546" i="7"/>
  <c r="AB677" i="7"/>
  <c r="AB289" i="7"/>
  <c r="AA1076" i="7"/>
  <c r="Z544" i="7"/>
  <c r="AA402" i="7"/>
  <c r="AA479" i="7"/>
  <c r="AA600" i="7"/>
  <c r="AB804" i="7"/>
  <c r="AB836" i="7"/>
  <c r="AA912" i="7"/>
  <c r="AA46" i="7"/>
  <c r="AB349" i="7"/>
  <c r="AB407" i="7"/>
  <c r="AB844" i="7"/>
  <c r="AA219" i="7"/>
  <c r="AA707" i="7"/>
  <c r="AB291" i="7"/>
  <c r="AA405" i="7"/>
  <c r="AA53" i="7"/>
  <c r="AA489" i="7"/>
  <c r="AA917" i="7"/>
  <c r="Z818" i="7"/>
  <c r="AA391" i="7"/>
  <c r="AB801" i="7"/>
  <c r="AA373" i="7"/>
  <c r="AA956" i="7"/>
  <c r="Z219" i="7"/>
  <c r="AA926" i="7"/>
  <c r="AA512" i="7"/>
  <c r="AA1014" i="7"/>
  <c r="AB1052" i="7"/>
  <c r="AB883" i="7"/>
  <c r="AB386" i="7"/>
  <c r="AA450" i="7"/>
  <c r="AB901" i="7"/>
  <c r="AB606" i="7"/>
  <c r="AB699" i="7"/>
  <c r="Z658" i="7"/>
  <c r="AB110" i="7"/>
  <c r="AB881" i="7"/>
  <c r="AB70" i="7"/>
  <c r="AB1047" i="7"/>
  <c r="AA419" i="7"/>
  <c r="AB257" i="7"/>
  <c r="AB176" i="7"/>
  <c r="AA653" i="7"/>
  <c r="AA84" i="7"/>
  <c r="Z707" i="7"/>
  <c r="AA1017" i="7"/>
  <c r="AB113" i="7"/>
  <c r="AB587" i="7"/>
  <c r="AB312" i="7"/>
  <c r="AB478" i="7"/>
  <c r="AB103" i="7"/>
  <c r="AA715" i="7"/>
  <c r="AB878" i="7"/>
  <c r="AA69" i="7"/>
  <c r="AB697" i="7"/>
  <c r="AB725" i="7"/>
  <c r="AB580" i="7"/>
  <c r="Z670" i="7"/>
  <c r="AA938" i="7"/>
  <c r="AA648" i="7"/>
  <c r="AA495" i="7"/>
  <c r="AA516" i="7"/>
  <c r="AA282" i="7"/>
  <c r="AA123" i="7"/>
  <c r="AB324" i="7"/>
  <c r="AA187" i="7"/>
  <c r="AA1061" i="7"/>
  <c r="Z414" i="7"/>
  <c r="AA317" i="7"/>
  <c r="AB557" i="7"/>
  <c r="AB825" i="7"/>
  <c r="Z241" i="7"/>
  <c r="AB695" i="7"/>
  <c r="AB1004" i="7"/>
  <c r="AA1040" i="7"/>
  <c r="AA678" i="7"/>
  <c r="AA202" i="7"/>
  <c r="AA135" i="7"/>
  <c r="AB657" i="7"/>
  <c r="AA519" i="7"/>
  <c r="Z159" i="7"/>
  <c r="AB320" i="7"/>
  <c r="AA823" i="7"/>
  <c r="AA30" i="7"/>
  <c r="AA258" i="7"/>
  <c r="Z981" i="7"/>
  <c r="Z505" i="7"/>
  <c r="AA369" i="7"/>
  <c r="AA1097" i="7"/>
  <c r="AA736" i="7"/>
  <c r="AA172" i="7"/>
  <c r="Z355" i="7"/>
  <c r="AB412" i="7"/>
  <c r="AA805" i="7"/>
  <c r="Z147" i="7"/>
  <c r="AA809" i="7"/>
  <c r="AA260" i="7"/>
  <c r="AB350" i="7"/>
  <c r="AA511" i="7"/>
  <c r="AA102" i="7"/>
  <c r="AA596" i="7"/>
  <c r="Z267" i="7"/>
  <c r="Z468" i="7"/>
  <c r="Z399" i="7"/>
  <c r="AA575" i="7"/>
  <c r="AA865" i="7"/>
  <c r="AB1035" i="7"/>
  <c r="AA621" i="7"/>
  <c r="AA770" i="7"/>
  <c r="AB313" i="7"/>
  <c r="AA762" i="7"/>
  <c r="AB426" i="7"/>
  <c r="AA420" i="7"/>
  <c r="AB671" i="7"/>
  <c r="AB373" i="7"/>
  <c r="AA935" i="7"/>
  <c r="Z535" i="7"/>
  <c r="AA610" i="7"/>
  <c r="AA159" i="7"/>
  <c r="AA38" i="7"/>
  <c r="Z43" i="7"/>
  <c r="AB245" i="7"/>
  <c r="Z927" i="7"/>
  <c r="AA95" i="7"/>
  <c r="AA766" i="7"/>
  <c r="Z1089" i="7"/>
  <c r="Z492" i="7"/>
  <c r="AB967" i="7"/>
  <c r="AB930" i="7"/>
  <c r="AA329" i="7"/>
  <c r="AB734" i="7"/>
  <c r="AA21" i="7"/>
  <c r="AB521" i="7"/>
  <c r="AB221" i="7"/>
  <c r="AA293" i="7"/>
  <c r="AA381" i="7"/>
  <c r="AB351" i="7"/>
  <c r="AB873" i="7"/>
  <c r="AB997" i="7"/>
  <c r="Z771" i="7"/>
  <c r="AB612" i="7"/>
  <c r="AA274" i="7"/>
  <c r="AA376" i="7"/>
  <c r="AB925" i="7"/>
  <c r="AB450" i="7"/>
  <c r="AB1066" i="7"/>
  <c r="AA541" i="7"/>
  <c r="Z191" i="7"/>
  <c r="AB270" i="7"/>
  <c r="AB1011" i="7"/>
  <c r="Z48" i="7"/>
  <c r="AA276" i="7"/>
  <c r="AB531" i="7"/>
  <c r="AA54" i="7"/>
  <c r="Z56" i="7"/>
  <c r="AB283" i="7"/>
  <c r="AA652" i="7"/>
  <c r="AA737" i="7"/>
  <c r="AB718" i="7"/>
  <c r="AA897" i="7"/>
  <c r="AB948" i="7"/>
  <c r="AA797" i="7"/>
  <c r="AA63" i="7"/>
  <c r="AA469" i="7"/>
  <c r="AA634" i="7"/>
  <c r="AA593" i="7"/>
  <c r="AA987" i="7"/>
  <c r="AA635" i="7"/>
  <c r="AA729" i="7"/>
  <c r="Z1096" i="7"/>
  <c r="AB401" i="7"/>
  <c r="AA398" i="7"/>
  <c r="AA100" i="7"/>
  <c r="Z721" i="7"/>
  <c r="Z717" i="7"/>
  <c r="AA360" i="7"/>
  <c r="AB391" i="7"/>
  <c r="AB487" i="7"/>
  <c r="AA710" i="7"/>
  <c r="Z730" i="7"/>
  <c r="Z384" i="7"/>
  <c r="AB88" i="7"/>
  <c r="AA477" i="7"/>
  <c r="AB172" i="7"/>
  <c r="AB1017" i="7"/>
  <c r="AA553" i="7"/>
  <c r="Z113" i="7"/>
  <c r="Z861" i="7"/>
  <c r="Z551" i="7"/>
  <c r="Z834" i="7"/>
  <c r="Z201" i="7"/>
  <c r="AB32" i="7"/>
  <c r="AA510" i="7"/>
  <c r="AA693" i="7"/>
  <c r="Z410" i="7"/>
  <c r="AB448" i="7"/>
  <c r="AB179" i="7"/>
  <c r="AA520" i="7"/>
  <c r="AA551" i="7"/>
  <c r="AA240" i="7"/>
  <c r="Z591" i="7"/>
  <c r="Z712" i="7"/>
  <c r="Z1078" i="7"/>
  <c r="Z522" i="7"/>
  <c r="Z401" i="7"/>
  <c r="Z667" i="7"/>
  <c r="AB267" i="7"/>
  <c r="Z160" i="7"/>
  <c r="AB131" i="7"/>
  <c r="AB987" i="7"/>
  <c r="AB933" i="7"/>
  <c r="AA780" i="7"/>
  <c r="AA505" i="7"/>
  <c r="AB522" i="7"/>
  <c r="AA427" i="7"/>
  <c r="AB775" i="7"/>
  <c r="Z655" i="7"/>
  <c r="AB898" i="7"/>
  <c r="AA701" i="7"/>
  <c r="AA740" i="7"/>
  <c r="AA366" i="7"/>
  <c r="AB185" i="7"/>
  <c r="AA891" i="7"/>
  <c r="AB558" i="7"/>
  <c r="AA363" i="7"/>
  <c r="AA194" i="7"/>
  <c r="AB139" i="7"/>
  <c r="AA327" i="7"/>
  <c r="AB855" i="7"/>
  <c r="AB356" i="7"/>
  <c r="AA67" i="7"/>
  <c r="AB681" i="7"/>
  <c r="AA70" i="7"/>
  <c r="AA378" i="7"/>
  <c r="AA34" i="7"/>
  <c r="AA141" i="7"/>
  <c r="Z689" i="7"/>
  <c r="AA340" i="7"/>
  <c r="AB957" i="7"/>
  <c r="AA37" i="7"/>
  <c r="AA711" i="7"/>
  <c r="AB851" i="7"/>
  <c r="AB43" i="7"/>
  <c r="AA304" i="7"/>
  <c r="AA397" i="7"/>
  <c r="AB194" i="7"/>
  <c r="AA455" i="7"/>
  <c r="AA241" i="7"/>
  <c r="AB451" i="7"/>
  <c r="Z483" i="7"/>
  <c r="AA326" i="7"/>
  <c r="Z271" i="7"/>
  <c r="AA552" i="7"/>
  <c r="AA76" i="7"/>
  <c r="AA257" i="7"/>
  <c r="Z80" i="7"/>
  <c r="AB977" i="7"/>
  <c r="AB702" i="7"/>
  <c r="AA191" i="7"/>
  <c r="Z726" i="7"/>
  <c r="AB520" i="7"/>
  <c r="AB357" i="7"/>
  <c r="AA871" i="7"/>
  <c r="AA806" i="7"/>
  <c r="AA91" i="7"/>
  <c r="AB295" i="7"/>
  <c r="AA717" i="7"/>
  <c r="AA739" i="7"/>
  <c r="AB29" i="7"/>
  <c r="Z176" i="7"/>
  <c r="Z210" i="7"/>
  <c r="AB392" i="7"/>
  <c r="AB477" i="7"/>
  <c r="AA35" i="7"/>
  <c r="AA848" i="7"/>
  <c r="AA728" i="7"/>
  <c r="AA339" i="7"/>
  <c r="AA577" i="7"/>
  <c r="AA888" i="7"/>
  <c r="AB910" i="7"/>
  <c r="AA431" i="7"/>
  <c r="AB437" i="7"/>
  <c r="AA179" i="7"/>
  <c r="Z825" i="7"/>
  <c r="Z931" i="7"/>
  <c r="Z86" i="7"/>
  <c r="AB943" i="7"/>
  <c r="Z13" i="7"/>
  <c r="Z542" i="7"/>
  <c r="Z738" i="7"/>
  <c r="AA234" i="7"/>
  <c r="AB1068" i="7"/>
  <c r="AA790" i="7"/>
  <c r="AA149" i="7"/>
  <c r="AA58" i="7"/>
  <c r="AA775" i="7"/>
  <c r="AB894" i="7"/>
  <c r="AA40" i="7"/>
  <c r="AB720" i="7"/>
  <c r="AB549" i="7"/>
  <c r="AA564" i="7"/>
  <c r="AB769" i="7"/>
  <c r="AA106" i="7"/>
  <c r="AA765" i="7"/>
  <c r="AB490" i="7"/>
  <c r="AA325" i="7"/>
  <c r="Z678" i="7"/>
  <c r="AA297" i="7"/>
  <c r="AB988" i="7"/>
  <c r="Z784" i="7"/>
  <c r="AA542" i="7"/>
  <c r="AA99" i="7"/>
  <c r="AB145" i="7"/>
  <c r="Z521" i="7"/>
  <c r="AB805" i="7"/>
  <c r="AB495" i="7"/>
  <c r="AA723" i="7"/>
  <c r="AA854" i="7"/>
  <c r="AA721" i="7"/>
  <c r="AB175" i="7"/>
  <c r="AA305" i="7"/>
  <c r="Z1034" i="7"/>
  <c r="AA712" i="7"/>
  <c r="AA745" i="7"/>
  <c r="AB79" i="7"/>
  <c r="AA602" i="7"/>
  <c r="AB449" i="7"/>
  <c r="AA435" i="7"/>
  <c r="AA1091" i="7"/>
  <c r="AA670" i="7"/>
  <c r="AA624" i="7"/>
  <c r="AB743" i="7"/>
  <c r="AA163" i="7"/>
  <c r="Z917" i="7"/>
  <c r="AB399" i="7"/>
  <c r="AB778" i="7"/>
  <c r="AA1035" i="7"/>
  <c r="AB108" i="7"/>
  <c r="AA827" i="7"/>
  <c r="AB1104" i="7"/>
  <c r="AB922" i="7"/>
  <c r="AB629" i="7"/>
  <c r="Z50" i="7"/>
  <c r="AA555" i="7"/>
  <c r="AB414" i="7"/>
  <c r="AA589" i="7"/>
  <c r="AA382" i="7"/>
  <c r="AA430" i="7"/>
  <c r="AA583" i="7"/>
  <c r="AB325" i="7"/>
  <c r="AB827" i="7"/>
  <c r="AB1042" i="7"/>
  <c r="AB1106" i="7"/>
  <c r="AA1018" i="7"/>
  <c r="AB30" i="7"/>
  <c r="AA525" i="7"/>
  <c r="AA883" i="7"/>
  <c r="AA24" i="7"/>
  <c r="AB340" i="7"/>
  <c r="AB1080" i="7"/>
  <c r="AA388" i="7"/>
  <c r="AA266" i="7"/>
  <c r="Z752" i="7"/>
  <c r="Z463" i="7"/>
  <c r="AA588" i="7"/>
  <c r="Z758" i="7"/>
  <c r="AB1012" i="7"/>
  <c r="AB742" i="7"/>
  <c r="AA44" i="7"/>
  <c r="Z347" i="7"/>
  <c r="AB875" i="7"/>
  <c r="AA210" i="7"/>
  <c r="AA353" i="7"/>
  <c r="Z600" i="7"/>
  <c r="Z739" i="7"/>
  <c r="Z207" i="7"/>
  <c r="AB779" i="7"/>
  <c r="AA685" i="7"/>
  <c r="AB908" i="7"/>
  <c r="AB1037" i="7"/>
  <c r="AB864" i="7"/>
  <c r="AA296" i="7"/>
  <c r="AA484" i="7"/>
  <c r="AA686" i="7"/>
  <c r="AA318" i="7"/>
  <c r="AB309" i="7"/>
  <c r="Z182" i="7"/>
  <c r="AA409" i="7"/>
  <c r="AA853" i="7"/>
  <c r="AA136" i="7"/>
  <c r="AB615" i="7"/>
  <c r="Z57" i="7"/>
  <c r="AA1068" i="7"/>
  <c r="AA884" i="7"/>
  <c r="AB653" i="7"/>
  <c r="AA425" i="7"/>
  <c r="AA478" i="7"/>
  <c r="AB1044" i="7"/>
  <c r="AA151" i="7"/>
  <c r="Z433" i="7"/>
  <c r="AA244" i="7"/>
  <c r="AA941" i="7"/>
  <c r="Z209" i="7"/>
  <c r="AA457" i="7"/>
  <c r="AB732" i="7"/>
  <c r="AB328" i="7"/>
  <c r="AB564" i="7"/>
  <c r="AB700" i="7"/>
  <c r="Z674" i="7"/>
  <c r="AB679" i="7"/>
  <c r="AB197" i="7"/>
  <c r="AB421" i="7"/>
  <c r="AB947" i="7"/>
  <c r="AB167" i="7"/>
  <c r="Z254" i="7"/>
  <c r="AA957" i="7"/>
  <c r="Z727" i="7"/>
  <c r="Z827" i="7"/>
  <c r="AA533" i="7"/>
  <c r="AB468" i="7"/>
  <c r="Z121" i="7"/>
  <c r="AB473" i="7"/>
  <c r="AB348" i="7"/>
  <c r="AB406" i="7"/>
  <c r="Z519" i="7"/>
  <c r="AB263" i="7"/>
  <c r="AA1034" i="7"/>
  <c r="AA90" i="7"/>
  <c r="AB519" i="7"/>
  <c r="Z1106" i="7"/>
  <c r="AA738" i="7"/>
  <c r="Z633" i="7"/>
  <c r="AA832" i="7"/>
  <c r="AB109" i="7"/>
  <c r="Z895" i="7"/>
  <c r="AA463" i="7"/>
  <c r="AA569" i="7"/>
  <c r="AB794" i="7"/>
  <c r="AB846" i="7"/>
  <c r="AA1033" i="7"/>
  <c r="AA66" i="7"/>
  <c r="AB502" i="7"/>
  <c r="AA109" i="7"/>
  <c r="AA750" i="7"/>
  <c r="AA428" i="7"/>
  <c r="Z624" i="7"/>
  <c r="AB1065" i="7"/>
  <c r="AB230" i="7"/>
  <c r="AA31" i="7"/>
  <c r="Z166" i="7"/>
  <c r="AA101" i="7"/>
  <c r="AB976" i="7"/>
  <c r="AB788" i="7"/>
  <c r="AA808" i="7"/>
  <c r="Z326" i="7"/>
  <c r="AB963" i="7"/>
  <c r="AB862" i="7"/>
  <c r="AA604" i="7"/>
  <c r="AB484" i="7"/>
  <c r="AB1075" i="7"/>
  <c r="AA782" i="7"/>
  <c r="Z400" i="7"/>
  <c r="AB302" i="7"/>
  <c r="AB624" i="7"/>
  <c r="AA1038" i="7"/>
  <c r="AB866" i="7"/>
  <c r="AA776" i="7"/>
  <c r="AA493" i="7"/>
  <c r="Z959" i="7"/>
  <c r="AA1059" i="7"/>
  <c r="AA565" i="7"/>
  <c r="AB944" i="7"/>
  <c r="AB772" i="7"/>
  <c r="AA181" i="7"/>
  <c r="AB1040" i="7"/>
  <c r="AB1061" i="7"/>
  <c r="AA125" i="7"/>
  <c r="AB1102" i="7"/>
  <c r="Z22" i="7"/>
  <c r="Z578" i="7"/>
  <c r="AB1077" i="7"/>
  <c r="AB144" i="7"/>
  <c r="AB701" i="7"/>
  <c r="AA626" i="7"/>
  <c r="AB847" i="7"/>
  <c r="Z550" i="7"/>
  <c r="AB181" i="7"/>
  <c r="AA459" i="7"/>
  <c r="AA107" i="7"/>
  <c r="Z411" i="7"/>
  <c r="AA104" i="7"/>
  <c r="Z527" i="7"/>
  <c r="AB968" i="7"/>
  <c r="AB303" i="7"/>
  <c r="Z791" i="7"/>
  <c r="Z38" i="7"/>
  <c r="AB707" i="7"/>
  <c r="AA130" i="7"/>
  <c r="AA597" i="7"/>
  <c r="Z470" i="7"/>
  <c r="AB1051" i="7"/>
  <c r="AB359" i="7"/>
  <c r="AA18" i="7"/>
  <c r="Z259" i="7"/>
  <c r="AA230" i="7"/>
  <c r="AA632" i="7"/>
  <c r="AA142" i="7"/>
  <c r="AA116" i="7"/>
  <c r="AA250" i="7"/>
  <c r="AA599" i="7"/>
  <c r="AA699" i="7"/>
  <c r="AB1034" i="7"/>
  <c r="AA605" i="7"/>
  <c r="AA730" i="7"/>
  <c r="Z295" i="7"/>
  <c r="AA127" i="7"/>
  <c r="AA618" i="7"/>
  <c r="AB886" i="7"/>
  <c r="AA547" i="7"/>
  <c r="AA669" i="7"/>
  <c r="AB1087" i="7"/>
  <c r="AB496" i="7"/>
  <c r="AA348" i="7"/>
  <c r="AA112" i="7"/>
  <c r="Z287" i="7"/>
  <c r="Z252" i="7"/>
  <c r="AB441" i="7"/>
  <c r="AB119" i="7"/>
  <c r="Z314" i="7"/>
  <c r="AA856" i="7"/>
  <c r="AA432" i="7"/>
  <c r="AB258" i="7"/>
  <c r="AA556" i="7"/>
  <c r="AA695" i="7"/>
  <c r="AA434" i="7"/>
  <c r="AA134" i="7"/>
  <c r="AA713" i="7"/>
  <c r="AB501" i="7"/>
  <c r="AB377" i="7"/>
  <c r="Z489" i="7"/>
  <c r="AA1105" i="7"/>
  <c r="AB514" i="7"/>
  <c r="AA259" i="7"/>
  <c r="AA337" i="7"/>
  <c r="AA458" i="7"/>
  <c r="AA802" i="7"/>
  <c r="AB918" i="7"/>
  <c r="AB609" i="7"/>
  <c r="AB106" i="7"/>
  <c r="AA518" i="7"/>
  <c r="AA654" i="7"/>
  <c r="AA422" i="7"/>
  <c r="AB346" i="7"/>
  <c r="AB647" i="7"/>
  <c r="Z119" i="7"/>
  <c r="Z342" i="7"/>
  <c r="AA504" i="7"/>
  <c r="AA153" i="7"/>
  <c r="Z1095" i="7"/>
  <c r="AA866" i="7"/>
  <c r="Z560" i="7"/>
  <c r="AA178" i="7"/>
  <c r="AA115" i="7"/>
  <c r="AA372" i="7"/>
  <c r="Z626" i="7"/>
  <c r="AB633" i="7"/>
  <c r="AB368" i="7"/>
  <c r="AA892" i="7"/>
  <c r="AA576" i="7"/>
  <c r="Z593" i="7"/>
  <c r="Z530" i="7"/>
  <c r="AB569" i="7"/>
  <c r="Z651" i="7"/>
  <c r="AA245" i="7"/>
  <c r="AB1056" i="7"/>
  <c r="AA814" i="7"/>
  <c r="Z78" i="7"/>
  <c r="AA476" i="7"/>
  <c r="Z419" i="7"/>
  <c r="AA23" i="7"/>
  <c r="AA840" i="7"/>
  <c r="Z1039" i="7"/>
  <c r="AA794" i="7"/>
  <c r="AA26" i="7"/>
  <c r="Z398" i="7"/>
  <c r="AB928" i="7"/>
  <c r="AB791" i="7"/>
  <c r="AA521" i="7"/>
  <c r="AA570" i="7"/>
  <c r="Z731" i="7"/>
  <c r="Z654" i="7"/>
  <c r="AA170" i="7"/>
  <c r="Z108" i="7"/>
  <c r="AA623" i="7"/>
  <c r="AB792" i="7"/>
  <c r="AA51" i="7"/>
  <c r="AA222" i="7"/>
  <c r="AB568" i="7"/>
  <c r="AB464" i="7"/>
  <c r="AA733" i="7"/>
  <c r="AB614" i="7"/>
  <c r="AB331" i="7"/>
  <c r="Z1058" i="7"/>
  <c r="AA954" i="7"/>
  <c r="AA192" i="7"/>
  <c r="Z804" i="7"/>
  <c r="Z762" i="7"/>
  <c r="AB916" i="7"/>
  <c r="AB146" i="7"/>
  <c r="AB227" i="7"/>
  <c r="AB766" i="7"/>
  <c r="Z753" i="7"/>
  <c r="Z256" i="7"/>
  <c r="AB706" i="7"/>
  <c r="AA920" i="7"/>
  <c r="AB101" i="7"/>
  <c r="AA207" i="7"/>
  <c r="AA315" i="7"/>
  <c r="Z75" i="7"/>
  <c r="AB244" i="7"/>
  <c r="AB279" i="7"/>
  <c r="Z775" i="7"/>
  <c r="AA894" i="7"/>
  <c r="AB581" i="7"/>
  <c r="AA1023" i="7"/>
  <c r="AA206" i="7"/>
  <c r="AA617" i="7"/>
  <c r="AB865" i="7"/>
  <c r="AA312" i="7"/>
  <c r="AA311" i="7"/>
  <c r="AA394" i="7"/>
  <c r="AA352" i="7"/>
  <c r="AA298" i="7"/>
  <c r="AA691" i="7"/>
  <c r="Z88" i="7"/>
  <c r="Z553" i="7"/>
  <c r="AA1027" i="7"/>
  <c r="AA522" i="7"/>
  <c r="AA643" i="7"/>
  <c r="AB66" i="7"/>
  <c r="Z805" i="7"/>
  <c r="AB670" i="7"/>
  <c r="AB489" i="7"/>
  <c r="AA249" i="7"/>
  <c r="Z543" i="7"/>
  <c r="AB711" i="7"/>
  <c r="AA246" i="7"/>
  <c r="Z222" i="7"/>
  <c r="AA660" i="7"/>
  <c r="Z215" i="7"/>
  <c r="Z190" i="7"/>
  <c r="AA906" i="7"/>
  <c r="AA594" i="7"/>
  <c r="AB780" i="7"/>
  <c r="Z367" i="7"/>
  <c r="AB160" i="7"/>
  <c r="AA598" i="7"/>
  <c r="AB20" i="7"/>
  <c r="AB42" i="7"/>
  <c r="AA196" i="7"/>
  <c r="AB239" i="7"/>
  <c r="Z718" i="7"/>
  <c r="Z250" i="7"/>
  <c r="AA349" i="7"/>
  <c r="Z1023" i="7"/>
  <c r="Z291" i="7"/>
  <c r="Z665" i="7"/>
  <c r="AB843" i="7"/>
  <c r="AB1026" i="7"/>
  <c r="Z610" i="7"/>
  <c r="AB171" i="7"/>
  <c r="AB664" i="7"/>
  <c r="AB1112" i="7"/>
  <c r="AA672" i="7"/>
  <c r="AA383" i="7"/>
  <c r="AB880" i="7"/>
  <c r="AB820" i="7"/>
  <c r="Z944" i="7"/>
  <c r="AA485" i="7"/>
  <c r="AB541" i="7"/>
  <c r="Z179" i="7"/>
  <c r="AA545" i="7"/>
  <c r="Z688" i="7"/>
  <c r="AA267" i="7"/>
  <c r="AA795" i="7"/>
  <c r="Z918" i="7"/>
  <c r="AB995" i="7"/>
  <c r="AA173" i="7"/>
  <c r="AA828" i="7"/>
  <c r="AA549" i="7"/>
  <c r="AB1096" i="7"/>
  <c r="AB382" i="7"/>
  <c r="AB1090" i="7"/>
  <c r="Z288" i="7"/>
  <c r="AA1060" i="7"/>
  <c r="AA760" i="7"/>
  <c r="Z274" i="7"/>
  <c r="Z279" i="7"/>
  <c r="AA321" i="7"/>
  <c r="Z807" i="7"/>
  <c r="AA873" i="7"/>
  <c r="AA68" i="7"/>
  <c r="AB91" i="7"/>
  <c r="AB1072" i="7"/>
  <c r="AB87" i="7"/>
  <c r="AA870" i="7"/>
  <c r="AB296" i="7"/>
  <c r="AA534" i="7"/>
  <c r="Z25" i="7"/>
  <c r="Z751" i="7"/>
  <c r="AA211" i="7"/>
  <c r="AA649" i="7"/>
  <c r="AA319" i="7"/>
  <c r="Z438" i="7"/>
  <c r="AB1029" i="7"/>
  <c r="AB733" i="7"/>
  <c r="AA199" i="7"/>
  <c r="Z745" i="7"/>
  <c r="Z24" i="7"/>
  <c r="Z358" i="7"/>
  <c r="AB327" i="7"/>
  <c r="AB504" i="7"/>
  <c r="AA78" i="7"/>
  <c r="AB1024" i="7"/>
  <c r="AB1060" i="7"/>
  <c r="AA389" i="7"/>
  <c r="AA769" i="7"/>
  <c r="Z77" i="7"/>
  <c r="Z124" i="7"/>
  <c r="Z90" i="7"/>
  <c r="Z99" i="7"/>
  <c r="Z592" i="7"/>
  <c r="Z224" i="7"/>
  <c r="AB140" i="7"/>
  <c r="AA743" i="7"/>
  <c r="AB853" i="7"/>
  <c r="AA807" i="7"/>
  <c r="AA836" i="7"/>
  <c r="AA111" i="7"/>
  <c r="AB1045" i="7"/>
  <c r="AA332" i="7"/>
  <c r="AA114" i="7"/>
  <c r="AA77" i="7"/>
  <c r="Z715" i="7"/>
  <c r="AA932" i="7"/>
  <c r="AB1091" i="7"/>
  <c r="AA731" i="7"/>
  <c r="AA449" i="7"/>
  <c r="Z916" i="7"/>
  <c r="Z901" i="7"/>
  <c r="AA777" i="7"/>
  <c r="Z663" i="7"/>
  <c r="AA492" i="7"/>
  <c r="AA916" i="7"/>
  <c r="AA772" i="7"/>
  <c r="AA852" i="7"/>
  <c r="AA1110" i="7"/>
  <c r="AA1066" i="7"/>
  <c r="Z736" i="7"/>
  <c r="AA812" i="7"/>
  <c r="Z625" i="7"/>
  <c r="AA208" i="7"/>
  <c r="Z742" i="7"/>
  <c r="Z529" i="7"/>
  <c r="AA412" i="7"/>
  <c r="AA165" i="7"/>
  <c r="AA302" i="7"/>
  <c r="AA227" i="7"/>
  <c r="AB771" i="7"/>
  <c r="AA429" i="7"/>
  <c r="AA105" i="7"/>
  <c r="AA1002" i="7"/>
  <c r="AB888" i="7"/>
  <c r="AA1104" i="7"/>
  <c r="Z336" i="7"/>
  <c r="Z643" i="7"/>
  <c r="AA464" i="7"/>
  <c r="AA837" i="7"/>
  <c r="Z458" i="7"/>
  <c r="Z661" i="7"/>
  <c r="Z1014" i="7"/>
  <c r="Z656" i="7"/>
  <c r="AA571" i="7"/>
  <c r="AB206" i="7"/>
  <c r="Z971" i="7"/>
  <c r="AA778" i="7"/>
  <c r="AA1022" i="7"/>
  <c r="AA697" i="7"/>
  <c r="Z866" i="7"/>
  <c r="Z407" i="7"/>
  <c r="Z817" i="7"/>
  <c r="AA22" i="7"/>
  <c r="Z477" i="7"/>
  <c r="AA1062" i="7"/>
  <c r="AA303" i="7"/>
  <c r="Z228" i="7"/>
  <c r="Z728" i="7"/>
  <c r="AA896" i="7"/>
  <c r="Z957" i="7"/>
  <c r="Z346" i="7"/>
  <c r="Z115" i="7"/>
  <c r="Z531" i="7"/>
  <c r="AA554" i="7"/>
  <c r="AA800" i="7"/>
  <c r="Z150" i="7"/>
  <c r="Z389" i="7"/>
  <c r="AA788" i="7"/>
  <c r="AA1011" i="7"/>
  <c r="Z526" i="7"/>
  <c r="Z283" i="7"/>
  <c r="Z306" i="7"/>
  <c r="AA190" i="7"/>
  <c r="AA1056" i="7"/>
  <c r="Z831" i="7"/>
  <c r="Z184" i="7"/>
  <c r="Z392" i="7"/>
  <c r="Z810" i="7"/>
  <c r="AA238" i="7"/>
  <c r="AB436" i="7"/>
  <c r="AA872" i="7"/>
  <c r="AA1082" i="7"/>
  <c r="AA876" i="7"/>
  <c r="AB1101" i="7"/>
  <c r="Z515" i="7"/>
  <c r="Z73" i="7"/>
  <c r="AA951" i="7"/>
  <c r="Z1054" i="7"/>
  <c r="Z495" i="7"/>
  <c r="Z982" i="7"/>
  <c r="Z589" i="7"/>
  <c r="AA963" i="7"/>
  <c r="AB1086" i="7"/>
  <c r="AA1087" i="7"/>
  <c r="Z690" i="7"/>
  <c r="Z356" i="7"/>
  <c r="AB1081" i="7"/>
  <c r="Z867" i="7"/>
  <c r="Z280" i="7"/>
  <c r="AA441" i="7"/>
  <c r="Z89" i="7"/>
  <c r="AA128" i="7"/>
  <c r="AA915" i="7"/>
  <c r="Z344" i="7"/>
  <c r="Z402" i="7"/>
  <c r="Z239" i="7"/>
  <c r="Z431" i="7"/>
  <c r="AA351" i="7"/>
  <c r="Z1066" i="7"/>
  <c r="AA256" i="7"/>
  <c r="AA368" i="7"/>
  <c r="Z1100" i="7"/>
  <c r="Z462" i="7"/>
  <c r="Z554" i="7"/>
  <c r="AA1080" i="7"/>
  <c r="Z894" i="7"/>
  <c r="Z1003" i="7"/>
  <c r="Z562" i="7"/>
  <c r="Z1008" i="7"/>
  <c r="Z989" i="7"/>
  <c r="Z590" i="7"/>
  <c r="Z232" i="7"/>
  <c r="Z764" i="7"/>
  <c r="AA341" i="7"/>
  <c r="AA572" i="7"/>
  <c r="AB105" i="7"/>
  <c r="AB954" i="7"/>
  <c r="AA203" i="7"/>
  <c r="AA671" i="7"/>
  <c r="AA756" i="7"/>
  <c r="AB274" i="7"/>
  <c r="AB343" i="7"/>
  <c r="AA718" i="7"/>
  <c r="AB863" i="7"/>
  <c r="AA146" i="7"/>
  <c r="AA119" i="7"/>
  <c r="Z720" i="7"/>
  <c r="AA591" i="7"/>
  <c r="Z740" i="7"/>
  <c r="Z315" i="7"/>
  <c r="AA1057" i="7"/>
  <c r="AB1050" i="7"/>
  <c r="AB704" i="7"/>
  <c r="AA771" i="7"/>
  <c r="AB834" i="7"/>
  <c r="Z377" i="7"/>
  <c r="Z876" i="7"/>
  <c r="Z1045" i="7"/>
  <c r="Z49" i="7"/>
  <c r="Z638" i="7"/>
  <c r="Z496" i="7"/>
  <c r="AA221" i="7"/>
  <c r="AA898" i="7"/>
  <c r="AB777" i="7"/>
  <c r="Z328" i="7"/>
  <c r="AB648" i="7"/>
  <c r="AA301" i="7"/>
  <c r="AB896" i="7"/>
  <c r="AA96" i="7"/>
  <c r="Z697" i="7"/>
  <c r="AA281" i="7"/>
  <c r="AA1111" i="7"/>
  <c r="Z945" i="7"/>
  <c r="AA272" i="7"/>
  <c r="Z478" i="7"/>
  <c r="AA72" i="7"/>
  <c r="Z855" i="7"/>
  <c r="Z27" i="7"/>
  <c r="Z732" i="7"/>
  <c r="Z671" i="7"/>
  <c r="AB1078" i="7"/>
  <c r="Z539" i="7"/>
  <c r="AB971" i="7"/>
  <c r="AA1069" i="7"/>
  <c r="Z233" i="7"/>
  <c r="Z533" i="7"/>
  <c r="Z68" i="7"/>
  <c r="Z387" i="7"/>
  <c r="AA650" i="7"/>
  <c r="Z504" i="7"/>
  <c r="Z368" i="7"/>
  <c r="Z421" i="7"/>
  <c r="Z639" i="7"/>
  <c r="Z898" i="7"/>
  <c r="Z485" i="7"/>
  <c r="Z37" i="7"/>
  <c r="AA335" i="7"/>
  <c r="Z979" i="7"/>
  <c r="Z370" i="7"/>
  <c r="AA799" i="7"/>
  <c r="Z856" i="7"/>
  <c r="Z839" i="7"/>
  <c r="AA507" i="7"/>
  <c r="Z886" i="7"/>
  <c r="Z106" i="7"/>
  <c r="Z376" i="7"/>
  <c r="AB999" i="7"/>
  <c r="Z158" i="7"/>
  <c r="Z509" i="7"/>
  <c r="AA630" i="7"/>
  <c r="AA537" i="7"/>
  <c r="AA1037" i="7"/>
  <c r="Z409" i="7"/>
  <c r="AA950" i="7"/>
  <c r="AB667" i="7"/>
  <c r="Z15" i="7"/>
  <c r="Z615" i="7"/>
  <c r="AA785" i="7"/>
  <c r="AA1085" i="7"/>
  <c r="AB1083" i="7"/>
  <c r="AA613" i="7"/>
  <c r="AA688" i="7"/>
  <c r="AA377" i="7"/>
  <c r="AB415" i="7"/>
  <c r="AB660" i="7"/>
  <c r="AB532" i="7"/>
  <c r="AA910" i="7"/>
  <c r="AA50" i="7"/>
  <c r="AA87" i="7"/>
  <c r="AB246" i="7"/>
  <c r="AA496" i="7"/>
  <c r="AA995" i="7"/>
  <c r="AB285" i="7"/>
  <c r="AB867" i="7"/>
  <c r="AA998" i="7"/>
  <c r="Z1099" i="7"/>
  <c r="Z323" i="7"/>
  <c r="Z744" i="7"/>
  <c r="AA338" i="7"/>
  <c r="AB835" i="7"/>
  <c r="AA834" i="7"/>
  <c r="AB96" i="7"/>
  <c r="AA924" i="7"/>
  <c r="AA859" i="7"/>
  <c r="Z479" i="7"/>
  <c r="Z168" i="7"/>
  <c r="AA237" i="7"/>
  <c r="Z415" i="7"/>
  <c r="AA608" i="7"/>
  <c r="Z994" i="7"/>
  <c r="Z777" i="7"/>
  <c r="Z175" i="7"/>
  <c r="AA354" i="7"/>
  <c r="AA362" i="7"/>
  <c r="AA514" i="7"/>
  <c r="Z214" i="7"/>
  <c r="Z265" i="7"/>
  <c r="AA787" i="7"/>
  <c r="Z992" i="7"/>
  <c r="AA936" i="7"/>
  <c r="AB763" i="7"/>
  <c r="Z602" i="7"/>
  <c r="Z760" i="7"/>
  <c r="Z782" i="7"/>
  <c r="Z444" i="7"/>
  <c r="AA861" i="7"/>
  <c r="AA820" i="7"/>
  <c r="Z423" i="7"/>
  <c r="Z838" i="7"/>
  <c r="AA65" i="7"/>
  <c r="AA874" i="7"/>
  <c r="Z32" i="7"/>
  <c r="AA656" i="7"/>
  <c r="AA171" i="7"/>
  <c r="AA243" i="7"/>
  <c r="Z1073" i="7"/>
  <c r="AA1016" i="7"/>
  <c r="AA536" i="7"/>
  <c r="Z649" i="7"/>
  <c r="Z307" i="7"/>
  <c r="AA969" i="7"/>
  <c r="Z116" i="7"/>
  <c r="AA933" i="7"/>
  <c r="AA869" i="7"/>
  <c r="Z1093" i="7"/>
  <c r="Z885" i="7"/>
  <c r="Z921" i="7"/>
  <c r="Z161" i="7"/>
  <c r="Z424" i="7"/>
  <c r="Z889" i="7"/>
  <c r="AA334" i="7"/>
  <c r="AA1043" i="7"/>
  <c r="Z597" i="7"/>
  <c r="Z14" i="7"/>
  <c r="AB482" i="7"/>
  <c r="AA164" i="7"/>
  <c r="AA494" i="7"/>
  <c r="AA268" i="7"/>
  <c r="Z767" i="7"/>
  <c r="AA914" i="7"/>
  <c r="AB231" i="7"/>
  <c r="Z366" i="7"/>
  <c r="AB797" i="7"/>
  <c r="Z257" i="7"/>
  <c r="Z472" i="7"/>
  <c r="AA830" i="7"/>
  <c r="AA633" i="7"/>
  <c r="Z733" i="7"/>
  <c r="AB1055" i="7"/>
  <c r="AA174" i="7"/>
  <c r="AA218" i="7"/>
  <c r="AA98" i="7"/>
  <c r="Z502" i="7"/>
  <c r="AB1107" i="7"/>
  <c r="AA720" i="7"/>
  <c r="Z537" i="7"/>
  <c r="AA124" i="7"/>
  <c r="Z1015" i="7"/>
  <c r="AA889" i="7"/>
  <c r="AB515" i="7"/>
  <c r="AA846" i="7"/>
  <c r="AB768" i="7"/>
  <c r="AB364" i="7"/>
  <c r="AA705" i="7"/>
  <c r="AA675" i="7"/>
  <c r="AA418" i="7"/>
  <c r="AB212" i="7"/>
  <c r="AB126" i="7"/>
  <c r="AA528" i="7"/>
  <c r="Z217" i="7"/>
  <c r="AA264" i="7"/>
  <c r="AA39" i="7"/>
  <c r="AB238" i="7"/>
  <c r="AA333" i="7"/>
  <c r="Z637" i="7"/>
  <c r="Z352" i="7"/>
  <c r="Z480" i="7"/>
  <c r="Z171" i="7"/>
  <c r="AA679" i="7"/>
  <c r="Z623" i="7"/>
  <c r="Z943" i="7"/>
  <c r="AA640" i="7"/>
  <c r="Z318" i="7"/>
  <c r="Z167" i="7"/>
  <c r="AB782" i="7"/>
  <c r="AA336" i="7"/>
  <c r="AA137" i="7"/>
  <c r="Z772" i="7"/>
  <c r="AA113" i="7"/>
  <c r="Z162" i="7"/>
  <c r="AA466" i="7"/>
  <c r="AA229" i="7"/>
  <c r="AA890" i="7"/>
  <c r="AB1084" i="7"/>
  <c r="AA156" i="7"/>
  <c r="Z312" i="7"/>
  <c r="AA228" i="7"/>
  <c r="AA1042" i="7"/>
  <c r="AA148" i="7"/>
  <c r="Z303" i="7"/>
  <c r="Z425" i="7"/>
  <c r="Z135" i="7"/>
  <c r="AA689" i="7"/>
  <c r="Z983" i="7"/>
  <c r="AA462" i="7"/>
  <c r="AA662" i="7"/>
  <c r="AB1038" i="7"/>
  <c r="AA587" i="7"/>
  <c r="Z536" i="7"/>
  <c r="AA948" i="7"/>
  <c r="AA475" i="7"/>
  <c r="Z860" i="7"/>
  <c r="AB49" i="7"/>
  <c r="Z800" i="7"/>
  <c r="AA1032" i="7"/>
  <c r="AB84" i="7"/>
  <c r="AB89" i="7"/>
  <c r="AA138" i="7"/>
  <c r="AA829" i="7"/>
  <c r="Z680" i="7"/>
  <c r="AB1071" i="7"/>
  <c r="Z59" i="7"/>
  <c r="AB435" i="7"/>
  <c r="Z266" i="7"/>
  <c r="Z109" i="7"/>
  <c r="AA961" i="7"/>
  <c r="Z95" i="7"/>
  <c r="AA121" i="7"/>
  <c r="AA438" i="7"/>
  <c r="Z967" i="7"/>
  <c r="AA706" i="7"/>
  <c r="Z432" i="7"/>
  <c r="AB1067" i="7"/>
  <c r="AA287" i="7"/>
  <c r="Z883" i="7"/>
  <c r="Z558" i="7"/>
  <c r="AA968" i="7"/>
  <c r="AB413" i="7"/>
  <c r="AA1095" i="7"/>
  <c r="AA1070" i="7"/>
  <c r="Z243" i="7"/>
  <c r="Z1005" i="7"/>
  <c r="Z783" i="7"/>
  <c r="AA236" i="7"/>
  <c r="Z26" i="7"/>
  <c r="Z58" i="7"/>
  <c r="Z157" i="7"/>
  <c r="Z140" i="7"/>
  <c r="Z892" i="7"/>
  <c r="Z61" i="7"/>
  <c r="Z482" i="7"/>
  <c r="Z476" i="7"/>
  <c r="Z205" i="7"/>
  <c r="Z641" i="7"/>
  <c r="Z936" i="7"/>
  <c r="Z652" i="7"/>
  <c r="Z908" i="7"/>
  <c r="AA979" i="7"/>
  <c r="AA1049" i="7"/>
  <c r="AA342" i="7"/>
  <c r="AB893" i="7"/>
  <c r="Z599" i="7"/>
  <c r="AA864" i="7"/>
  <c r="Z102" i="7"/>
  <c r="AA609" i="7"/>
  <c r="AA702" i="7"/>
  <c r="Z310" i="7"/>
  <c r="Z1064" i="7"/>
  <c r="AA1051" i="7"/>
  <c r="Z870" i="7"/>
  <c r="AA150" i="7"/>
  <c r="AB1095" i="7"/>
  <c r="Z338" i="7"/>
  <c r="AA1083" i="7"/>
  <c r="AA417" i="7"/>
  <c r="AA242" i="7"/>
  <c r="AB125" i="7"/>
  <c r="AB69" i="7"/>
  <c r="AB965" i="7"/>
  <c r="AA80" i="7"/>
  <c r="AB1085" i="7"/>
  <c r="AB130" i="7"/>
  <c r="AA887" i="7"/>
  <c r="AB1057" i="7"/>
  <c r="AA343" i="7"/>
  <c r="AA761" i="7"/>
  <c r="AA1092" i="7"/>
  <c r="AA747" i="7"/>
  <c r="AA385" i="7"/>
  <c r="AB889" i="7"/>
  <c r="Z180" i="7"/>
  <c r="Z1043" i="7"/>
  <c r="AA664" i="7"/>
  <c r="Z173" i="7"/>
  <c r="Z816" i="7"/>
  <c r="AA1005" i="7"/>
  <c r="Z450" i="7"/>
  <c r="Z55" i="7"/>
  <c r="Z647" i="7"/>
  <c r="Z139" i="7"/>
  <c r="Z277" i="7"/>
  <c r="AA1108" i="7"/>
  <c r="AA155" i="7"/>
  <c r="Z335" i="7"/>
  <c r="Z110" i="7"/>
  <c r="Z268" i="7"/>
  <c r="Z577" i="7"/>
  <c r="AB808" i="7"/>
  <c r="Z325" i="7"/>
  <c r="Z341" i="7"/>
  <c r="Z1057" i="7"/>
  <c r="AA947" i="7"/>
  <c r="Z713" i="7"/>
  <c r="Z71" i="7"/>
  <c r="Z244" i="7"/>
  <c r="AB39" i="7"/>
  <c r="Z563" i="7"/>
  <c r="Z52" i="7"/>
  <c r="AA953" i="7"/>
  <c r="Z1002" i="7"/>
  <c r="AA355" i="7"/>
  <c r="AA401" i="7"/>
  <c r="Z998" i="7"/>
  <c r="AA440" i="7"/>
  <c r="Z416" i="7"/>
  <c r="AA448" i="7"/>
  <c r="Z793" i="7"/>
  <c r="AA875" i="7"/>
  <c r="AA167" i="7"/>
  <c r="Z301" i="7"/>
  <c r="Z494" i="7"/>
  <c r="Z619" i="7"/>
  <c r="AA239" i="7"/>
  <c r="Z1019" i="7"/>
  <c r="Z1047" i="7"/>
  <c r="AA974" i="7"/>
  <c r="AA758" i="7"/>
  <c r="AA976" i="7"/>
  <c r="Z270" i="7"/>
  <c r="AA636" i="7"/>
  <c r="AA746" i="7"/>
  <c r="Z165" i="7"/>
  <c r="AA225" i="7"/>
  <c r="AA945" i="7"/>
  <c r="AA975" i="7"/>
  <c r="AB1069" i="7"/>
  <c r="AA774" i="7"/>
  <c r="Z546" i="7"/>
  <c r="AB315" i="7"/>
  <c r="Z696" i="7"/>
  <c r="Z823" i="7"/>
  <c r="AA184" i="7"/>
  <c r="AA895" i="7"/>
  <c r="Z609" i="7"/>
  <c r="AB235" i="7"/>
  <c r="AB352" i="7"/>
  <c r="AB1043" i="7"/>
  <c r="AB366" i="7"/>
  <c r="Z445" i="7"/>
  <c r="AA157" i="7"/>
  <c r="Z573" i="7"/>
  <c r="AA919" i="7"/>
  <c r="AA725" i="7"/>
  <c r="Z679" i="7"/>
  <c r="Z63" i="7"/>
  <c r="Z383" i="7"/>
  <c r="Z795" i="7"/>
  <c r="Z234" i="7"/>
  <c r="AB272" i="7"/>
  <c r="AA1098" i="7"/>
  <c r="Z724" i="7"/>
  <c r="Z934" i="7"/>
  <c r="Z105" i="7"/>
  <c r="Z541" i="7"/>
  <c r="Z645" i="7"/>
  <c r="AA17" i="7"/>
  <c r="AB651" i="7"/>
  <c r="Z702" i="7"/>
  <c r="Z275" i="7"/>
  <c r="Z97" i="7"/>
  <c r="AB949" i="7"/>
  <c r="Z320" i="7"/>
  <c r="Z811" i="7"/>
  <c r="AA847" i="7"/>
  <c r="Z69" i="7"/>
  <c r="Z1010" i="7"/>
  <c r="AA411" i="7"/>
  <c r="AA980" i="7"/>
  <c r="AA1058" i="7"/>
  <c r="Z1031" i="7"/>
  <c r="Z174" i="7"/>
  <c r="AB322" i="7"/>
  <c r="AA1000" i="7"/>
  <c r="Z378" i="7"/>
  <c r="AB433" i="7"/>
  <c r="AA139" i="7"/>
  <c r="AB304" i="7"/>
  <c r="AA254" i="7"/>
  <c r="AB462" i="7"/>
  <c r="Z1061" i="7"/>
  <c r="Z487" i="7"/>
  <c r="AA201" i="7"/>
  <c r="AA217" i="7"/>
  <c r="AA803" i="7"/>
  <c r="Z769" i="7"/>
  <c r="AA561" i="7"/>
  <c r="Z571" i="7"/>
  <c r="Z272" i="7"/>
  <c r="Z16" i="7"/>
  <c r="Z980" i="7"/>
  <c r="Z1052" i="7"/>
  <c r="AA937" i="7"/>
  <c r="Z773" i="7"/>
  <c r="Z1107" i="7"/>
  <c r="AB511" i="7"/>
  <c r="AA680" i="7"/>
  <c r="Z474" i="7"/>
  <c r="Z561" i="7"/>
  <c r="AA639" i="7"/>
  <c r="AA586" i="7"/>
  <c r="Z660" i="7"/>
  <c r="AA283" i="7"/>
  <c r="Z694" i="7"/>
  <c r="AA1044" i="7"/>
  <c r="AA513" i="7"/>
  <c r="AA248" i="7"/>
  <c r="AA1015" i="7"/>
  <c r="Z92" i="7"/>
  <c r="Z83" i="7"/>
  <c r="Z693" i="7"/>
  <c r="Z311" i="7"/>
  <c r="Z304" i="7"/>
  <c r="Z990" i="7"/>
  <c r="Z329" i="7"/>
  <c r="Z169" i="7"/>
  <c r="AA407" i="7"/>
  <c r="Z1004" i="7"/>
  <c r="AA944" i="7"/>
  <c r="AA614" i="7"/>
  <c r="Z104" i="7"/>
  <c r="Z427" i="7"/>
  <c r="Z278" i="7"/>
  <c r="AA1106" i="7"/>
  <c r="Z44" i="7"/>
  <c r="AB560" i="7"/>
  <c r="Z114" i="7"/>
  <c r="Z510" i="7"/>
  <c r="AA1052" i="7"/>
  <c r="Z199" i="7"/>
  <c r="AA849" i="7"/>
  <c r="Z575" i="7"/>
  <c r="Z428" i="7"/>
  <c r="AA682" i="7"/>
  <c r="AA857" i="7"/>
  <c r="Z357" i="7"/>
  <c r="Z691" i="7"/>
  <c r="AA399" i="7"/>
  <c r="Z976" i="7"/>
  <c r="Z1051" i="7"/>
  <c r="AA487" i="7"/>
  <c r="Z246" i="7"/>
  <c r="AA918" i="7"/>
  <c r="AA209" i="7"/>
  <c r="AA1089" i="7"/>
  <c r="AA880" i="7"/>
  <c r="Z322" i="7"/>
  <c r="AA1074" i="7"/>
  <c r="Z365" i="7"/>
  <c r="Z607" i="7"/>
  <c r="AB1099" i="7"/>
  <c r="AA497" i="7"/>
  <c r="AA1093" i="7"/>
  <c r="AB907" i="7"/>
  <c r="Z486" i="7"/>
  <c r="Z803" i="7"/>
  <c r="AA198" i="7"/>
  <c r="Z929" i="7"/>
  <c r="AA1084" i="7"/>
  <c r="AA601" i="7"/>
  <c r="AA940" i="7"/>
  <c r="Z884" i="7"/>
  <c r="Z949" i="7"/>
  <c r="Z756" i="7"/>
  <c r="Z517" i="7"/>
  <c r="Z202" i="7"/>
  <c r="Z965" i="7"/>
  <c r="Z481" i="7"/>
  <c r="Z54" i="7"/>
  <c r="Z966" i="7"/>
  <c r="Z349" i="7"/>
  <c r="AA416" i="7"/>
  <c r="Z436" i="7"/>
  <c r="Z434" i="7"/>
  <c r="Z473" i="7"/>
  <c r="Z525" i="7"/>
  <c r="AA1004" i="7"/>
  <c r="Z622" i="7"/>
  <c r="Z1076" i="7"/>
  <c r="Z236" i="7"/>
  <c r="Z1001" i="7"/>
  <c r="Z997" i="7"/>
  <c r="Z806" i="7"/>
  <c r="Z640" i="7"/>
  <c r="AA502" i="7"/>
  <c r="Z779" i="7"/>
  <c r="Z372" i="7"/>
  <c r="AB1074" i="7"/>
  <c r="Z991" i="7"/>
  <c r="Z830" i="7"/>
  <c r="Z858" i="7"/>
  <c r="Z968" i="7"/>
  <c r="Z308" i="7"/>
  <c r="Z273" i="7"/>
  <c r="Z499" i="7"/>
  <c r="Z765" i="7"/>
  <c r="Z627" i="7"/>
  <c r="Z845" i="7"/>
  <c r="Z924" i="7"/>
  <c r="Z586" i="7"/>
  <c r="Z926" i="7"/>
  <c r="Z393" i="7"/>
  <c r="AA970" i="7"/>
  <c r="AA97" i="7"/>
  <c r="AB1110" i="7"/>
  <c r="AA1064" i="7"/>
  <c r="AA197" i="7"/>
  <c r="AA152" i="7"/>
  <c r="AB1039" i="7"/>
  <c r="Z148" i="7"/>
  <c r="Z197" i="7"/>
  <c r="Z695" i="7"/>
  <c r="Z928" i="7"/>
  <c r="AA1073" i="7"/>
  <c r="AA224" i="7"/>
  <c r="Z630" i="7"/>
  <c r="AB1008" i="7"/>
  <c r="Z547" i="7"/>
  <c r="Z939" i="7"/>
  <c r="Z460" i="7"/>
  <c r="Z1090" i="7"/>
  <c r="Z1041" i="7"/>
  <c r="AA86" i="7"/>
  <c r="Z305" i="7"/>
  <c r="Z1059" i="7"/>
  <c r="AA822" i="7"/>
  <c r="AA574" i="7"/>
  <c r="AA616" i="7"/>
  <c r="Z193" i="7"/>
  <c r="Z255" i="7"/>
  <c r="AA726" i="7"/>
  <c r="Z933" i="7"/>
  <c r="AA42" i="7"/>
  <c r="Z710" i="7"/>
  <c r="Z447" i="7"/>
  <c r="Z922" i="7"/>
  <c r="AA57" i="7"/>
  <c r="AA43" i="7"/>
  <c r="Z705" i="7"/>
  <c r="Z890" i="7"/>
  <c r="Z789" i="7"/>
  <c r="AA262" i="7"/>
  <c r="Z466" i="7"/>
  <c r="AA977" i="7"/>
  <c r="Z585" i="7"/>
  <c r="Z871" i="7"/>
  <c r="Z177" i="7"/>
  <c r="Z223" i="7"/>
  <c r="AA981" i="7"/>
  <c r="AA367" i="7"/>
  <c r="Z735" i="7"/>
  <c r="Z1022" i="7"/>
  <c r="AA451" i="7"/>
  <c r="AB280" i="7"/>
  <c r="Z603" i="7"/>
  <c r="AA290" i="7"/>
  <c r="Z262" i="7"/>
  <c r="AA292" i="7"/>
  <c r="AA850" i="7"/>
  <c r="AA1078" i="7"/>
  <c r="AA481" i="7"/>
  <c r="Z136" i="7"/>
  <c r="AA1101" i="7"/>
  <c r="AA1053" i="7"/>
  <c r="Z1109" i="7"/>
  <c r="AA509" i="7"/>
  <c r="Z880" i="7"/>
  <c r="AA791" i="7"/>
  <c r="AA223" i="7"/>
  <c r="AA548" i="7"/>
  <c r="AA88" i="7"/>
  <c r="Z442" i="7"/>
  <c r="Z604" i="7"/>
  <c r="Z503" i="7"/>
  <c r="AA973" i="7"/>
  <c r="AB222" i="7"/>
  <c r="AA997" i="7"/>
  <c r="Z506" i="7"/>
  <c r="AA1096" i="7"/>
  <c r="Z132" i="7"/>
  <c r="AA491" i="7"/>
  <c r="Z129" i="7"/>
  <c r="AA810" i="7"/>
  <c r="Z570" i="7"/>
  <c r="Z930" i="7"/>
  <c r="Z776" i="7"/>
  <c r="Z440" i="7"/>
  <c r="Z1070" i="7"/>
  <c r="Z461" i="7"/>
  <c r="AA1072" i="7"/>
  <c r="Z700" i="7"/>
  <c r="Z467" i="7"/>
  <c r="AA1054" i="7"/>
  <c r="Z117" i="7"/>
  <c r="Z977" i="7"/>
  <c r="Z302" i="7"/>
  <c r="Z646" i="7"/>
  <c r="Z317" i="7"/>
  <c r="Z420" i="7"/>
  <c r="Z225" i="7"/>
  <c r="Z891" i="7"/>
  <c r="Z1075" i="7"/>
  <c r="Z455" i="7"/>
  <c r="AA1028" i="7"/>
  <c r="AB276" i="7"/>
  <c r="Z711" i="7"/>
  <c r="AA1047" i="7"/>
  <c r="Z348" i="7"/>
  <c r="AA214" i="7"/>
  <c r="Z987" i="7"/>
  <c r="AA960" i="7"/>
  <c r="Z569" i="7"/>
  <c r="Z408" i="7"/>
  <c r="Z683" i="7"/>
  <c r="Z564" i="7"/>
  <c r="Z145" i="7"/>
  <c r="AA161" i="7"/>
  <c r="Z403" i="7"/>
  <c r="Z897" i="7"/>
  <c r="Z327" i="7"/>
  <c r="Z1016" i="7"/>
  <c r="AB361" i="7"/>
  <c r="AB243" i="7"/>
  <c r="Z240" i="7"/>
  <c r="AB850" i="7"/>
  <c r="AB92" i="7"/>
  <c r="AA232" i="7"/>
  <c r="AA833" i="7"/>
  <c r="AA824" i="7"/>
  <c r="AA474" i="7"/>
  <c r="AB816" i="7"/>
  <c r="AA270" i="7"/>
  <c r="AA581" i="7"/>
  <c r="Z618" i="7"/>
  <c r="Z395" i="7"/>
  <c r="Z672" i="7"/>
  <c r="AA946" i="7"/>
  <c r="AB578" i="7"/>
  <c r="Z292" i="7"/>
  <c r="Z844" i="7"/>
  <c r="Z1074" i="7"/>
  <c r="AA663" i="7"/>
  <c r="AA708" i="7"/>
  <c r="AA472" i="7"/>
  <c r="AB861" i="7"/>
  <c r="Z187" i="7"/>
  <c r="AA631" i="7"/>
  <c r="Z131" i="7"/>
  <c r="AA986" i="7"/>
  <c r="AA764" i="7"/>
  <c r="Z950" i="7"/>
  <c r="Z759" i="7"/>
  <c r="AA359" i="7"/>
  <c r="Z144" i="7"/>
  <c r="Z237" i="7"/>
  <c r="Z138" i="7"/>
  <c r="AA473" i="7"/>
  <c r="Z81" i="7"/>
  <c r="Z388" i="7"/>
  <c r="Z548" i="7"/>
  <c r="AA817" i="7"/>
  <c r="AA436" i="7"/>
  <c r="Z226" i="7"/>
  <c r="Z359" i="7"/>
  <c r="AA1107" i="7"/>
  <c r="AA273" i="7"/>
  <c r="AA607" i="7"/>
  <c r="Z516" i="7"/>
  <c r="Z614" i="7"/>
  <c r="Z41" i="7"/>
  <c r="AA1086" i="7"/>
  <c r="AA881" i="7"/>
  <c r="Z118" i="7"/>
  <c r="Z251" i="7"/>
  <c r="AA754" i="7"/>
  <c r="Z235" i="7"/>
  <c r="Z1000" i="7"/>
  <c r="AA903" i="7"/>
  <c r="AA1099" i="7"/>
  <c r="Z465" i="7"/>
  <c r="AB1094" i="7"/>
  <c r="Z849" i="7"/>
  <c r="AA567" i="7"/>
  <c r="AA310" i="7"/>
  <c r="AA560" i="7"/>
  <c r="AB684" i="7"/>
  <c r="Z686" i="7"/>
  <c r="Z397" i="7"/>
  <c r="Z528" i="7"/>
  <c r="Z837" i="7"/>
  <c r="AA779" i="7"/>
  <c r="Z412" i="7"/>
  <c r="AA1075" i="7"/>
  <c r="AA357" i="7"/>
  <c r="Z293" i="7"/>
  <c r="AA452" i="7"/>
  <c r="AA696" i="7"/>
  <c r="Z264" i="7"/>
  <c r="Z64" i="7"/>
  <c r="Z662" i="7"/>
  <c r="Z822" i="7"/>
  <c r="AA855" i="7"/>
  <c r="Z1007" i="7"/>
  <c r="Z309" i="7"/>
  <c r="Z94" i="7"/>
  <c r="Z134" i="7"/>
  <c r="Z877" i="7"/>
  <c r="Z101" i="7"/>
  <c r="Z882" i="7"/>
  <c r="AA1079" i="7"/>
  <c r="Z685" i="7"/>
  <c r="Z422" i="7"/>
  <c r="Z574" i="7"/>
  <c r="Z1018" i="7"/>
  <c r="Z801" i="7"/>
  <c r="Z285" i="7"/>
  <c r="Z648" i="7"/>
  <c r="Z418" i="7"/>
  <c r="Z862" i="7"/>
  <c r="Z45" i="7"/>
  <c r="Z632" i="7"/>
  <c r="AB683" i="7"/>
  <c r="Z111" i="7"/>
  <c r="Z1072" i="7"/>
  <c r="Z31" i="7"/>
  <c r="AA1001" i="7"/>
  <c r="Z925" i="7"/>
  <c r="AA289" i="7"/>
  <c r="Z238" i="7"/>
  <c r="Z331" i="7"/>
  <c r="AA71" i="7"/>
  <c r="AA216" i="7"/>
  <c r="Z490" i="7"/>
  <c r="AA627" i="7"/>
  <c r="Z1021" i="7"/>
  <c r="Z952" i="7"/>
  <c r="Z1056" i="7"/>
  <c r="Z704" i="7"/>
  <c r="Z178" i="7"/>
  <c r="AA566" i="7"/>
  <c r="Z373" i="7"/>
  <c r="Z263" i="7"/>
  <c r="Z245" i="7"/>
  <c r="Z343" i="7"/>
  <c r="Z334" i="7"/>
  <c r="Z192" i="7"/>
  <c r="Z796" i="7"/>
  <c r="AA885" i="7"/>
  <c r="AA751" i="7"/>
  <c r="AA143" i="7"/>
  <c r="Z508" i="7"/>
  <c r="AA584" i="7"/>
  <c r="AA877" i="7"/>
  <c r="Z788" i="7"/>
  <c r="Z321" i="7"/>
  <c r="Z948" i="7"/>
  <c r="AA665" i="7"/>
  <c r="AB935" i="7"/>
  <c r="Z863" i="7"/>
  <c r="Z673" i="7"/>
  <c r="AA928" i="7"/>
  <c r="Z151" i="7"/>
  <c r="AA603" i="7"/>
  <c r="AA677" i="7"/>
  <c r="AA47" i="7"/>
  <c r="Z682" i="7"/>
  <c r="AA905" i="7"/>
  <c r="AA233" i="7"/>
  <c r="AA851" i="7"/>
  <c r="Z722" i="7"/>
  <c r="Z781" i="7"/>
  <c r="Z852" i="7"/>
  <c r="AA33" i="7"/>
  <c r="Z829" i="7"/>
  <c r="Z208" i="7"/>
  <c r="Z475" i="7"/>
  <c r="AB593" i="7"/>
  <c r="Z840" i="7"/>
  <c r="AA949" i="7"/>
  <c r="Z42" i="7"/>
  <c r="AB57" i="7"/>
  <c r="AA983" i="7"/>
  <c r="Z642" i="7"/>
  <c r="AA841" i="7"/>
  <c r="Z1084" i="7"/>
  <c r="AB457" i="7"/>
  <c r="AA330" i="7"/>
  <c r="Z978" i="7"/>
  <c r="Z905" i="7"/>
  <c r="Z785" i="7"/>
  <c r="AA535" i="7"/>
  <c r="AB1022" i="7"/>
  <c r="AA131" i="7"/>
  <c r="AB525" i="7"/>
  <c r="Z137" i="7"/>
  <c r="Z995" i="7"/>
  <c r="AA741" i="7"/>
  <c r="Z363" i="7"/>
  <c r="AA508" i="7"/>
  <c r="AA982" i="7"/>
  <c r="Z821" i="7"/>
  <c r="Z386" i="7"/>
  <c r="Z513" i="7"/>
  <c r="AA313" i="7"/>
  <c r="Z988" i="7"/>
  <c r="Z212" i="7"/>
  <c r="AA280" i="7"/>
  <c r="Z1088" i="7"/>
  <c r="Z316" i="7"/>
  <c r="Z583" i="7"/>
  <c r="AA1090" i="7"/>
  <c r="Z826" i="7"/>
  <c r="Z426" i="7"/>
  <c r="Z865" i="7"/>
  <c r="Z20" i="7"/>
  <c r="Z153" i="7"/>
  <c r="AA657" i="7"/>
  <c r="AA563" i="7"/>
  <c r="Z1037" i="7"/>
  <c r="AB1103" i="7"/>
  <c r="AA784" i="7"/>
  <c r="AA162" i="7"/>
  <c r="Z1105" i="7"/>
  <c r="Z448" i="7"/>
  <c r="Z514" i="7"/>
  <c r="Z538" i="7"/>
  <c r="AA783" i="7"/>
  <c r="Z761" i="7"/>
  <c r="AA704" i="7"/>
  <c r="Z814" i="7"/>
  <c r="AA625" i="7"/>
  <c r="Z66" i="7"/>
  <c r="AA470" i="7"/>
  <c r="Z429" i="7"/>
  <c r="Z511" i="7"/>
  <c r="Z452" i="7"/>
  <c r="Z380" i="7"/>
  <c r="AA727" i="7"/>
  <c r="Z813" i="7"/>
  <c r="Z932" i="7"/>
  <c r="AA909" i="7"/>
  <c r="AA89" i="7"/>
  <c r="Z790" i="7"/>
  <c r="AA804" i="7"/>
  <c r="Z676" i="7"/>
  <c r="AB767" i="7"/>
  <c r="AA144" i="7"/>
  <c r="AA32" i="7"/>
  <c r="Z881" i="7"/>
  <c r="Z127" i="7"/>
  <c r="Z498" i="7"/>
  <c r="AA539" i="7"/>
  <c r="Z390" i="7"/>
  <c r="Z601" i="7"/>
  <c r="Z975" i="7"/>
  <c r="Z907" i="7"/>
  <c r="AA996" i="7"/>
  <c r="Z337" i="7"/>
  <c r="Z567" i="7"/>
  <c r="Z454" i="7"/>
  <c r="Z617" i="7"/>
  <c r="Z247" i="7"/>
  <c r="Z488" i="7"/>
  <c r="AB604" i="7"/>
  <c r="AA140" i="7"/>
  <c r="AA25" i="7"/>
  <c r="Z1020" i="7"/>
  <c r="Z284" i="7"/>
  <c r="AA15" i="7"/>
  <c r="AA992" i="7"/>
  <c r="Z920" i="7"/>
  <c r="Z294" i="7"/>
  <c r="AA1006" i="7"/>
  <c r="AA628" i="7"/>
  <c r="Z189" i="7"/>
  <c r="AA999" i="7"/>
  <c r="Z746" i="7"/>
  <c r="AA1045" i="7"/>
  <c r="Z1053" i="7"/>
  <c r="AA993" i="7"/>
  <c r="Z85" i="7"/>
  <c r="AA719" i="7"/>
  <c r="Z96" i="7"/>
  <c r="AA193" i="7"/>
  <c r="Z290" i="7"/>
  <c r="AA768" i="7"/>
  <c r="AB1032" i="7"/>
  <c r="AA129" i="7"/>
  <c r="Z143" i="7"/>
  <c r="Z381" i="7"/>
  <c r="Z361" i="7"/>
  <c r="AA59" i="7"/>
  <c r="Z391" i="7"/>
  <c r="Z534" i="7"/>
  <c r="AA908" i="7"/>
  <c r="Z227" i="7"/>
  <c r="AA559" i="7"/>
  <c r="AB798" i="7"/>
  <c r="Z659" i="7"/>
  <c r="AA75" i="7"/>
  <c r="Z620" i="7"/>
  <c r="AA1039" i="7"/>
  <c r="Z457" i="7"/>
  <c r="AA792" i="7"/>
  <c r="Z956" i="7"/>
  <c r="Z588" i="7"/>
  <c r="Z719" i="7"/>
  <c r="Z1027" i="7"/>
  <c r="Z650" i="7"/>
  <c r="Z221" i="7"/>
  <c r="Z958" i="7"/>
  <c r="Z961" i="7"/>
  <c r="Z36" i="7"/>
  <c r="Z500" i="7"/>
  <c r="Z778" i="7"/>
  <c r="Z220" i="7"/>
  <c r="AA529" i="7"/>
  <c r="AA393" i="7"/>
  <c r="Z186" i="7"/>
  <c r="Z923" i="7"/>
  <c r="Z629" i="7"/>
  <c r="Z353" i="7"/>
  <c r="Z706" i="7"/>
  <c r="AA568" i="7"/>
  <c r="Z951" i="7"/>
  <c r="Z809" i="7"/>
  <c r="AA499" i="7"/>
  <c r="Z896" i="7"/>
  <c r="Z941" i="7"/>
  <c r="AA1046" i="7"/>
  <c r="Z657" i="7"/>
  <c r="AA265" i="7"/>
  <c r="Z766" i="7"/>
  <c r="Z747" i="7"/>
  <c r="Z864" i="7"/>
  <c r="Z1036" i="7"/>
  <c r="Z555" i="7"/>
  <c r="Z206" i="7"/>
  <c r="AA929" i="7"/>
  <c r="Z107" i="7"/>
  <c r="Z72" i="7"/>
  <c r="AA893" i="7"/>
  <c r="AA1021" i="7"/>
  <c r="Z40" i="7"/>
  <c r="AA972" i="7"/>
  <c r="Z79" i="7"/>
  <c r="Z1040" i="7"/>
  <c r="Z755" i="7"/>
  <c r="AA73" i="7"/>
  <c r="Z313" i="7"/>
  <c r="Z786" i="7"/>
  <c r="AA619" i="7"/>
  <c r="Z282" i="7"/>
  <c r="AA1081" i="7"/>
  <c r="AB242" i="7"/>
  <c r="Z635" i="7"/>
  <c r="AA384" i="7"/>
  <c r="Z464" i="7"/>
  <c r="Z70" i="7"/>
  <c r="AA488" i="7"/>
  <c r="Z754" i="7"/>
  <c r="AA1102" i="7"/>
  <c r="AA1055" i="7"/>
  <c r="AA958" i="7"/>
  <c r="Z1033" i="7"/>
  <c r="Z1006" i="7"/>
  <c r="Z39" i="7"/>
  <c r="Z847" i="7"/>
  <c r="Z362" i="7"/>
  <c r="Z833" i="7"/>
  <c r="Z545" i="7"/>
  <c r="Z330" i="7"/>
  <c r="Z1083" i="7"/>
  <c r="Z675" i="7"/>
  <c r="AA1071" i="7"/>
  <c r="Z1030" i="7"/>
  <c r="Z716" i="7"/>
  <c r="Z60" i="7"/>
  <c r="Z969" i="7"/>
  <c r="Z940" i="7"/>
  <c r="AA934" i="7"/>
  <c r="Z893" i="7"/>
  <c r="Z666" i="7"/>
  <c r="AA955" i="7"/>
  <c r="Z1080" i="7"/>
  <c r="Z1024" i="7"/>
  <c r="Z155" i="7"/>
  <c r="Z1032" i="7"/>
  <c r="Z493" i="7"/>
  <c r="Z743" i="7"/>
  <c r="Z1067" i="7"/>
  <c r="Z836" i="7"/>
  <c r="AA85" i="7"/>
  <c r="Z792" i="7"/>
  <c r="Z164" i="7"/>
  <c r="AA374" i="7"/>
  <c r="Z1112" i="7"/>
  <c r="Z853" i="7"/>
  <c r="AB761" i="7"/>
  <c r="Z1017" i="7"/>
  <c r="AA1019" i="7"/>
  <c r="AA444" i="7"/>
  <c r="AA62" i="7"/>
  <c r="Z354" i="7"/>
  <c r="AA860" i="7"/>
  <c r="Z1091" i="7"/>
  <c r="Z598" i="7"/>
  <c r="AA967" i="7"/>
  <c r="Z970" i="7"/>
  <c r="Z1013" i="7"/>
  <c r="Z1042" i="7"/>
  <c r="Z986" i="7"/>
  <c r="Z435" i="7"/>
  <c r="Z1050" i="7"/>
  <c r="Z396" i="7"/>
  <c r="Z74" i="7"/>
  <c r="Z973" i="7"/>
  <c r="Z692" i="7"/>
  <c r="AA965" i="7"/>
  <c r="AA673" i="7"/>
  <c r="Z93" i="7"/>
  <c r="Z757" i="7"/>
  <c r="Z1102" i="7"/>
  <c r="Z634" i="7"/>
  <c r="AA252" i="7"/>
  <c r="Z888" i="7"/>
  <c r="Z955" i="7"/>
  <c r="AA1010" i="7"/>
  <c r="Z962" i="7"/>
  <c r="Z741" i="7"/>
  <c r="Z582" i="7"/>
  <c r="AA49" i="7"/>
  <c r="Z156" i="7"/>
  <c r="AA985" i="7"/>
  <c r="AA175" i="7"/>
  <c r="Z501" i="7"/>
  <c r="Z204" i="7"/>
  <c r="Z668" i="7"/>
  <c r="AB13" i="7"/>
  <c r="Z1094" i="7"/>
  <c r="Z584" i="7"/>
  <c r="AA868" i="7"/>
  <c r="Z820" i="7"/>
  <c r="Z17" i="7"/>
  <c r="Z909" i="7"/>
  <c r="AA966" i="7"/>
  <c r="Z413" i="7"/>
  <c r="Z595" i="7"/>
  <c r="AA64" i="7"/>
  <c r="Z698" i="7"/>
  <c r="Z443" i="7"/>
  <c r="Z579" i="7"/>
  <c r="AA16" i="7"/>
  <c r="Z183" i="7"/>
  <c r="Z964" i="7"/>
  <c r="Z631" i="7"/>
  <c r="Z749" i="7"/>
  <c r="AA465" i="7"/>
  <c r="Z1044" i="7"/>
  <c r="Z1026" i="7"/>
  <c r="AA901" i="7"/>
  <c r="AA320" i="7"/>
  <c r="Z1081" i="7"/>
  <c r="AA1036" i="7"/>
  <c r="Z379" i="7"/>
  <c r="AA839" i="7"/>
  <c r="AA375" i="7"/>
  <c r="Z371" i="7"/>
  <c r="AA56" i="7"/>
  <c r="Z29" i="7"/>
  <c r="Z799" i="7"/>
  <c r="AB18" i="7"/>
  <c r="Z843" i="7"/>
  <c r="Z430" i="7"/>
  <c r="Z471" i="7"/>
  <c r="Z684" i="7"/>
  <c r="Z417" i="7"/>
  <c r="Z82" i="7"/>
  <c r="AA288" i="7"/>
  <c r="AA328" i="7"/>
  <c r="AA365" i="7"/>
  <c r="AA753" i="7"/>
  <c r="Z100" i="7"/>
  <c r="AB1059" i="7"/>
  <c r="AA994" i="7"/>
  <c r="AA361" i="7"/>
  <c r="Z566" i="7"/>
  <c r="Z1063" i="7"/>
  <c r="AA585" i="7"/>
  <c r="Z859" i="7"/>
  <c r="Z850" i="7"/>
  <c r="AA984" i="7"/>
  <c r="AB428" i="7"/>
  <c r="AA1088" i="7"/>
  <c r="AA13" i="7"/>
  <c r="Z750" i="7"/>
  <c r="Z230" i="7"/>
  <c r="AA681" i="7"/>
  <c r="AA925" i="7"/>
  <c r="AA169" i="7"/>
  <c r="Z1103" i="7"/>
  <c r="Z491" i="7"/>
  <c r="Z133" i="7"/>
  <c r="Z628" i="7"/>
  <c r="Z497" i="7"/>
  <c r="Z218" i="7"/>
  <c r="Z729" i="7"/>
  <c r="Z261" i="7"/>
  <c r="Z770" i="7"/>
  <c r="Z249" i="7"/>
  <c r="Z878" i="7"/>
  <c r="AA1103" i="7"/>
  <c r="AA344" i="7"/>
  <c r="AA1026" i="7"/>
  <c r="Z122" i="7"/>
  <c r="Z441" i="7"/>
  <c r="Z84" i="7"/>
  <c r="Z824" i="7"/>
  <c r="Z540" i="7"/>
  <c r="AB1036" i="7"/>
  <c r="Z669" i="7"/>
  <c r="Z1060" i="7"/>
  <c r="Z912" i="7"/>
  <c r="Z523" i="7"/>
  <c r="Z1055" i="7"/>
  <c r="Z942" i="7"/>
  <c r="AB143" i="7"/>
  <c r="AA557" i="7"/>
  <c r="Z946" i="7"/>
  <c r="Z404" i="7"/>
  <c r="AA182" i="7"/>
  <c r="Z67" i="7"/>
  <c r="Z382" i="7"/>
  <c r="Z385" i="7"/>
  <c r="AA913" i="7"/>
  <c r="Z557" i="7"/>
  <c r="AA324" i="7"/>
  <c r="Z213" i="7"/>
  <c r="Z286" i="7"/>
  <c r="Z200" i="7"/>
  <c r="Z65" i="7"/>
  <c r="AA886" i="7"/>
  <c r="Z248" i="7"/>
  <c r="Z87" i="7"/>
  <c r="Z608" i="7"/>
  <c r="AA801" i="7"/>
  <c r="Z701" i="7"/>
  <c r="AA752" i="7"/>
  <c r="Z194" i="7"/>
  <c r="AA490" i="7"/>
  <c r="Z512" i="7"/>
  <c r="AA694" i="7"/>
  <c r="Z532" i="7"/>
  <c r="AA813" i="7"/>
  <c r="Z188" i="7"/>
  <c r="Z677" i="7"/>
  <c r="Z915" i="7"/>
  <c r="Z242" i="7"/>
  <c r="Z937" i="7"/>
  <c r="Z1029" i="7"/>
  <c r="AA400" i="7"/>
  <c r="Z699" i="7"/>
  <c r="AA1077" i="7"/>
  <c r="AA978" i="7"/>
  <c r="Z1071" i="7"/>
  <c r="Z903" i="7"/>
  <c r="Z181" i="7"/>
  <c r="AA825" i="7"/>
  <c r="Z714" i="7"/>
  <c r="Z874" i="7"/>
  <c r="AA251" i="7"/>
  <c r="Z851" i="7"/>
  <c r="Z172" i="7"/>
  <c r="Z324" i="7"/>
  <c r="Z91" i="7"/>
  <c r="Z520" i="7"/>
  <c r="Z568" i="7"/>
  <c r="Z469" i="7"/>
  <c r="AA1029" i="7"/>
  <c r="Z914" i="7"/>
  <c r="Z857" i="7"/>
  <c r="Z375" i="7"/>
  <c r="Z552" i="7"/>
  <c r="Z154" i="7"/>
  <c r="Z126" i="7"/>
  <c r="Z141" i="7"/>
  <c r="Z1069" i="7"/>
  <c r="AA1100" i="7"/>
  <c r="Z938" i="7"/>
  <c r="Z842" i="7"/>
  <c r="Z51" i="7"/>
  <c r="AB1031" i="7"/>
  <c r="Z972" i="7"/>
  <c r="Z621" i="7"/>
  <c r="Z345" i="7"/>
  <c r="AA990" i="7"/>
  <c r="Z748" i="7"/>
  <c r="AA345" i="7"/>
  <c r="Z605" i="7"/>
  <c r="Z954" i="7"/>
  <c r="Z780" i="7"/>
  <c r="Z33" i="7"/>
  <c r="Z1028" i="7"/>
  <c r="AA295" i="7"/>
  <c r="Z819" i="7"/>
  <c r="Z258" i="7"/>
  <c r="Z963" i="7"/>
  <c r="AA939" i="7"/>
  <c r="Z580" i="7"/>
  <c r="AA226" i="7"/>
  <c r="AB1097" i="7"/>
  <c r="Z21" i="7"/>
  <c r="AA1008" i="7"/>
  <c r="AA1048" i="7"/>
  <c r="Z459" i="7"/>
  <c r="Z873" i="7"/>
  <c r="Z913" i="7"/>
  <c r="AA959" i="7"/>
  <c r="AB157" i="7"/>
  <c r="AA1109" i="7"/>
  <c r="AB1076" i="7"/>
  <c r="Z269" i="7"/>
  <c r="AA1009" i="7"/>
  <c r="AB1105" i="7"/>
  <c r="AA408" i="7"/>
  <c r="AA235" i="7"/>
  <c r="AA1012" i="7"/>
  <c r="AB1092" i="7"/>
  <c r="Z556" i="7"/>
  <c r="Z815" i="7"/>
  <c r="AA81" i="7"/>
  <c r="AA907" i="7"/>
  <c r="Z231" i="7"/>
  <c r="Z919" i="7"/>
  <c r="Z612" i="7"/>
  <c r="Z446" i="7"/>
  <c r="AA1112" i="7"/>
  <c r="Z725" i="7"/>
  <c r="Z125" i="7"/>
  <c r="AA404" i="7"/>
  <c r="Z28" i="7"/>
  <c r="Z900" i="7"/>
  <c r="AA921" i="7"/>
  <c r="Z1038" i="7"/>
  <c r="Z993" i="7"/>
  <c r="Z1098" i="7"/>
  <c r="Z405" i="7"/>
  <c r="Z1110" i="7"/>
  <c r="Z229" i="7"/>
  <c r="Z453" i="7"/>
  <c r="Z708" i="7"/>
  <c r="Z195" i="7"/>
  <c r="Z848" i="7"/>
  <c r="Z146" i="7"/>
  <c r="Z1048" i="7"/>
  <c r="AA879" i="7"/>
  <c r="Z298" i="7"/>
  <c r="Z572" i="7"/>
  <c r="Z360" i="7"/>
  <c r="Z120" i="7"/>
  <c r="Z152" i="7"/>
  <c r="Z768" i="7"/>
  <c r="Z854" i="7"/>
  <c r="Z1065" i="7"/>
  <c r="Z374" i="7"/>
  <c r="AB1089" i="7"/>
  <c r="Z802" i="7"/>
  <c r="Z797" i="7"/>
  <c r="AA364" i="7"/>
  <c r="AA1065" i="7"/>
  <c r="AB565" i="7"/>
  <c r="AA1003" i="7"/>
  <c r="AA1030" i="7"/>
  <c r="AA687" i="7"/>
  <c r="Z364" i="7"/>
  <c r="Z835" i="7"/>
  <c r="AB642" i="7"/>
  <c r="AA278" i="7"/>
  <c r="AA1025" i="7"/>
  <c r="Z1012" i="7"/>
  <c r="AA964" i="7"/>
  <c r="Z1035" i="7"/>
  <c r="Z170" i="7"/>
  <c r="AA300" i="7"/>
  <c r="AA79" i="7"/>
  <c r="Z581" i="7"/>
  <c r="Z549" i="7"/>
  <c r="AA1031" i="7"/>
  <c r="Z911" i="7"/>
  <c r="AA279" i="7"/>
  <c r="Z300" i="7"/>
  <c r="Z18" i="7"/>
  <c r="Z484" i="7"/>
  <c r="AA943" i="7"/>
  <c r="AA952" i="7"/>
  <c r="Z787" i="7"/>
  <c r="Z984" i="7"/>
  <c r="Z974" i="7"/>
  <c r="Z35" i="7"/>
  <c r="Z910" i="7"/>
  <c r="AA1094" i="7"/>
  <c r="Z985" i="7"/>
  <c r="Z451" i="7"/>
  <c r="Z723" i="7"/>
  <c r="AA1007" i="7"/>
  <c r="Z1101" i="7"/>
  <c r="Z644" i="7"/>
  <c r="Z1011" i="7"/>
  <c r="Z128" i="7"/>
  <c r="AA612" i="7"/>
  <c r="Z1108" i="7"/>
  <c r="Z1049" i="7"/>
  <c r="Z260" i="7"/>
  <c r="AA755" i="7"/>
  <c r="Z664" i="7"/>
  <c r="Z339" i="7"/>
  <c r="AA655" i="7"/>
  <c r="AA991" i="7"/>
  <c r="Z439" i="7"/>
  <c r="Z196" i="7"/>
  <c r="AA962" i="7"/>
  <c r="Z996" i="7"/>
  <c r="Z98" i="7"/>
  <c r="Z613" i="7"/>
  <c r="Z798" i="7"/>
  <c r="Z872" i="7"/>
  <c r="Z456" i="7"/>
  <c r="AB975" i="7"/>
  <c r="AA177" i="7"/>
  <c r="Z899" i="7"/>
  <c r="Z812" i="7"/>
  <c r="Z276" i="7"/>
  <c r="Z953" i="7"/>
  <c r="Z1079" i="7"/>
  <c r="Z1111" i="7"/>
  <c r="Z1068" i="7"/>
  <c r="Z23" i="7"/>
  <c r="Z1085" i="7"/>
  <c r="Z906" i="7"/>
  <c r="AA1063" i="7"/>
  <c r="Z1082" i="7"/>
  <c r="AB693" i="7"/>
  <c r="Z297" i="7"/>
  <c r="AA275" i="7"/>
  <c r="AA446" i="7"/>
  <c r="AA930" i="7"/>
  <c r="AA231" i="7"/>
  <c r="AA390" i="7"/>
  <c r="Z774" i="7"/>
  <c r="Z763" i="7"/>
  <c r="Z887" i="7"/>
  <c r="AB460" i="7"/>
  <c r="AA269" i="7"/>
  <c r="AA863" i="7"/>
  <c r="AA433" i="7"/>
  <c r="AA471" i="7"/>
  <c r="Z203" i="7"/>
  <c r="AA759" i="7"/>
  <c r="Z1077" i="7"/>
  <c r="Z319" i="7"/>
  <c r="Z76" i="7"/>
  <c r="AA911" i="7"/>
  <c r="AA503" i="7"/>
  <c r="AA1041" i="7"/>
  <c r="AB876" i="7"/>
  <c r="Z737" i="7"/>
  <c r="Z935" i="7"/>
  <c r="Z289" i="7"/>
  <c r="Z163" i="7"/>
  <c r="Z869" i="7"/>
  <c r="Z524" i="7"/>
  <c r="Z904" i="7"/>
  <c r="Z1092" i="7"/>
  <c r="AA641" i="7"/>
  <c r="Z123" i="7"/>
  <c r="Z653" i="7"/>
  <c r="Z875" i="7"/>
  <c r="Z828" i="7"/>
  <c r="AA1050" i="7"/>
  <c r="Z333" i="7"/>
  <c r="Z611" i="7"/>
  <c r="Z62" i="7"/>
  <c r="Z437" i="7"/>
  <c r="Z808" i="7"/>
  <c r="AA423" i="7"/>
  <c r="Z332" i="7"/>
  <c r="Z879" i="7"/>
  <c r="Z507" i="7"/>
  <c r="Z960" i="7"/>
  <c r="AB1100" i="7"/>
  <c r="AA544" i="7"/>
  <c r="AA971" i="7"/>
  <c r="Z947" i="7"/>
  <c r="AA592" i="7"/>
  <c r="AA942" i="7"/>
  <c r="Z253" i="7"/>
  <c r="Z596" i="7"/>
  <c r="Z340" i="7"/>
  <c r="Z1009" i="7"/>
  <c r="Z198" i="7"/>
  <c r="Z149" i="7"/>
  <c r="AA867" i="7"/>
  <c r="Z1025" i="7"/>
  <c r="AA1013" i="7"/>
  <c r="Z19" i="7"/>
  <c r="Z636" i="7"/>
  <c r="Z846" i="7"/>
  <c r="AA815" i="7"/>
  <c r="Z394" i="7"/>
  <c r="Z216" i="7"/>
  <c r="Z681" i="7"/>
  <c r="Z350" i="7"/>
  <c r="Z565" i="7"/>
  <c r="AA145" i="7"/>
  <c r="Z518" i="7"/>
  <c r="Z130" i="7"/>
  <c r="Z1087" i="7"/>
  <c r="Z211" i="7"/>
  <c r="Z606" i="7"/>
  <c r="AA1024" i="7"/>
  <c r="Z1097" i="7"/>
  <c r="Z832" i="7"/>
  <c r="Z576" i="7"/>
  <c r="Z112" i="7"/>
  <c r="Z1104" i="7"/>
  <c r="AA515" i="7"/>
  <c r="AA439" i="7"/>
  <c r="AA989" i="7"/>
  <c r="Z1062" i="7"/>
  <c r="Z868" i="7"/>
  <c r="AA185" i="7"/>
  <c r="Z1086" i="7"/>
  <c r="Z841" i="7"/>
  <c r="AA467" i="7"/>
  <c r="Z709" i="7"/>
  <c r="Z902" i="7"/>
  <c r="Z999" i="7"/>
  <c r="Z1046" i="7"/>
  <c r="Z449" i="7"/>
  <c r="Z53" i="7"/>
  <c r="AH53" i="7" l="1"/>
  <c r="Y449" i="7"/>
  <c r="AH449" i="7" s="1"/>
  <c r="Y1046" i="7"/>
  <c r="AH1046" i="7" s="1"/>
  <c r="Y999" i="7"/>
  <c r="AH999" i="7" s="1"/>
  <c r="Y902" i="7"/>
  <c r="AH902" i="7" s="1"/>
  <c r="Y709" i="7"/>
  <c r="AH709" i="7" s="1"/>
  <c r="Y841" i="7"/>
  <c r="AH841" i="7" s="1"/>
  <c r="Y1086" i="7"/>
  <c r="AH1086" i="7" s="1"/>
  <c r="Y868" i="7"/>
  <c r="AH868" i="7" s="1"/>
  <c r="Y1062" i="7"/>
  <c r="AH1062" i="7" s="1"/>
  <c r="Y1104" i="7"/>
  <c r="AH1104" i="7" s="1"/>
  <c r="Y112" i="7"/>
  <c r="AH112" i="7" s="1"/>
  <c r="Y576" i="7"/>
  <c r="AH576" i="7" s="1"/>
  <c r="Y832" i="7"/>
  <c r="AH832" i="7" s="1"/>
  <c r="Y1097" i="7"/>
  <c r="AH1097" i="7" s="1"/>
  <c r="Y606" i="7"/>
  <c r="AH606" i="7" s="1"/>
  <c r="Y211" i="7"/>
  <c r="AH211" i="7" s="1"/>
  <c r="Y1087" i="7"/>
  <c r="AH1087" i="7" s="1"/>
  <c r="Y130" i="7"/>
  <c r="AH130" i="7" s="1"/>
  <c r="Y518" i="7"/>
  <c r="AH518" i="7" s="1"/>
  <c r="Y565" i="7"/>
  <c r="AH565" i="7" s="1"/>
  <c r="Y350" i="7"/>
  <c r="AH350" i="7" s="1"/>
  <c r="Y681" i="7"/>
  <c r="AH681" i="7" s="1"/>
  <c r="Y216" i="7"/>
  <c r="AH216" i="7" s="1"/>
  <c r="Y394" i="7"/>
  <c r="AH394" i="7" s="1"/>
  <c r="Y846" i="7"/>
  <c r="AH846" i="7" s="1"/>
  <c r="Y636" i="7"/>
  <c r="AH636" i="7" s="1"/>
  <c r="AH19" i="7"/>
  <c r="Y1025" i="7"/>
  <c r="AH1025" i="7" s="1"/>
  <c r="Y149" i="7"/>
  <c r="AH149" i="7" s="1"/>
  <c r="Y198" i="7"/>
  <c r="AH198" i="7" s="1"/>
  <c r="Y1009" i="7"/>
  <c r="AH1009" i="7" s="1"/>
  <c r="Y340" i="7"/>
  <c r="AH340" i="7" s="1"/>
  <c r="Y596" i="7"/>
  <c r="AH596" i="7" s="1"/>
  <c r="Y253" i="7"/>
  <c r="AH253" i="7" s="1"/>
  <c r="Y947" i="7"/>
  <c r="AH947" i="7" s="1"/>
  <c r="Y960" i="7"/>
  <c r="AH960" i="7" s="1"/>
  <c r="Y507" i="7"/>
  <c r="AH507" i="7" s="1"/>
  <c r="Y879" i="7"/>
  <c r="AH879" i="7" s="1"/>
  <c r="Y332" i="7"/>
  <c r="AH332" i="7" s="1"/>
  <c r="Y808" i="7"/>
  <c r="AH808" i="7" s="1"/>
  <c r="Y437" i="7"/>
  <c r="AH437" i="7" s="1"/>
  <c r="AH62" i="7"/>
  <c r="Y611" i="7"/>
  <c r="AH611" i="7" s="1"/>
  <c r="Y333" i="7"/>
  <c r="AH333" i="7" s="1"/>
  <c r="Y828" i="7"/>
  <c r="AH828" i="7" s="1"/>
  <c r="Y875" i="7"/>
  <c r="AH875" i="7" s="1"/>
  <c r="Y653" i="7"/>
  <c r="AH653" i="7" s="1"/>
  <c r="Y123" i="7"/>
  <c r="AH123" i="7" s="1"/>
  <c r="Y1092" i="7"/>
  <c r="AH1092" i="7" s="1"/>
  <c r="Y904" i="7"/>
  <c r="AH904" i="7" s="1"/>
  <c r="Y524" i="7"/>
  <c r="AH524" i="7" s="1"/>
  <c r="Y869" i="7"/>
  <c r="AH869" i="7" s="1"/>
  <c r="Y163" i="7"/>
  <c r="AH163" i="7" s="1"/>
  <c r="Y289" i="7"/>
  <c r="AH289" i="7" s="1"/>
  <c r="Y935" i="7"/>
  <c r="AH935" i="7" s="1"/>
  <c r="Y737" i="7"/>
  <c r="AH737" i="7" s="1"/>
  <c r="AH76" i="7"/>
  <c r="Y319" i="7"/>
  <c r="AH319" i="7" s="1"/>
  <c r="Y1077" i="7"/>
  <c r="AH1077" i="7" s="1"/>
  <c r="Y203" i="7"/>
  <c r="AH203" i="7" s="1"/>
  <c r="Y887" i="7"/>
  <c r="AH887" i="7" s="1"/>
  <c r="Y763" i="7"/>
  <c r="AH763" i="7" s="1"/>
  <c r="Y774" i="7"/>
  <c r="AH774" i="7" s="1"/>
  <c r="Y297" i="7"/>
  <c r="AH297" i="7" s="1"/>
  <c r="Y1082" i="7"/>
  <c r="AH1082" i="7" s="1"/>
  <c r="Y906" i="7"/>
  <c r="AH906" i="7" s="1"/>
  <c r="Y1085" i="7"/>
  <c r="AH1085" i="7" s="1"/>
  <c r="AH23" i="7"/>
  <c r="Y1068" i="7"/>
  <c r="AH1068" i="7" s="1"/>
  <c r="Y1111" i="7"/>
  <c r="AH1111" i="7" s="1"/>
  <c r="Y1079" i="7"/>
  <c r="AH1079" i="7" s="1"/>
  <c r="Y953" i="7"/>
  <c r="AH953" i="7" s="1"/>
  <c r="Y276" i="7"/>
  <c r="AH276" i="7" s="1"/>
  <c r="Y812" i="7"/>
  <c r="AH812" i="7" s="1"/>
  <c r="Y899" i="7"/>
  <c r="AH899" i="7" s="1"/>
  <c r="Y456" i="7"/>
  <c r="AH456" i="7" s="1"/>
  <c r="Y872" i="7"/>
  <c r="AH872" i="7" s="1"/>
  <c r="Y798" i="7"/>
  <c r="AH798" i="7" s="1"/>
  <c r="Y613" i="7"/>
  <c r="AH613" i="7" s="1"/>
  <c r="Y98" i="7"/>
  <c r="AH98" i="7" s="1"/>
  <c r="Y996" i="7"/>
  <c r="AH996" i="7" s="1"/>
  <c r="Y196" i="7"/>
  <c r="AH196" i="7" s="1"/>
  <c r="Y439" i="7"/>
  <c r="AH439" i="7" s="1"/>
  <c r="Y339" i="7"/>
  <c r="AH339" i="7" s="1"/>
  <c r="Y664" i="7"/>
  <c r="AH664" i="7" s="1"/>
  <c r="Y260" i="7"/>
  <c r="AH260" i="7" s="1"/>
  <c r="Y1049" i="7"/>
  <c r="AH1049" i="7" s="1"/>
  <c r="Y1108" i="7"/>
  <c r="AH1108" i="7" s="1"/>
  <c r="Y128" i="7"/>
  <c r="AH128" i="7" s="1"/>
  <c r="Y1011" i="7"/>
  <c r="AH1011" i="7" s="1"/>
  <c r="Y644" i="7"/>
  <c r="AH644" i="7" s="1"/>
  <c r="Y1101" i="7"/>
  <c r="AH1101" i="7" s="1"/>
  <c r="Y723" i="7"/>
  <c r="AH723" i="7" s="1"/>
  <c r="Y451" i="7"/>
  <c r="AH451" i="7" s="1"/>
  <c r="Y985" i="7"/>
  <c r="AH985" i="7" s="1"/>
  <c r="Y910" i="7"/>
  <c r="AH910" i="7" s="1"/>
  <c r="AH35" i="7"/>
  <c r="Y974" i="7"/>
  <c r="AH974" i="7" s="1"/>
  <c r="Y984" i="7"/>
  <c r="AH984" i="7" s="1"/>
  <c r="Y787" i="7"/>
  <c r="AH787" i="7" s="1"/>
  <c r="Y484" i="7"/>
  <c r="AH484" i="7" s="1"/>
  <c r="AH18" i="7"/>
  <c r="Y300" i="7"/>
  <c r="AH300" i="7" s="1"/>
  <c r="Y911" i="7"/>
  <c r="AH911" i="7" s="1"/>
  <c r="Y549" i="7"/>
  <c r="AH549" i="7" s="1"/>
  <c r="Y581" i="7"/>
  <c r="AH581" i="7" s="1"/>
  <c r="Y170" i="7"/>
  <c r="AH170" i="7" s="1"/>
  <c r="Y1035" i="7"/>
  <c r="AH1035" i="7" s="1"/>
  <c r="Y1012" i="7"/>
  <c r="AH1012" i="7" s="1"/>
  <c r="Y835" i="7"/>
  <c r="AH835" i="7" s="1"/>
  <c r="Y364" i="7"/>
  <c r="AH364" i="7" s="1"/>
  <c r="Y797" i="7"/>
  <c r="AH797" i="7" s="1"/>
  <c r="Y802" i="7"/>
  <c r="AH802" i="7" s="1"/>
  <c r="Y374" i="7"/>
  <c r="AH374" i="7" s="1"/>
  <c r="Y1065" i="7"/>
  <c r="AH1065" i="7" s="1"/>
  <c r="Y854" i="7"/>
  <c r="AH854" i="7" s="1"/>
  <c r="Y768" i="7"/>
  <c r="AH768" i="7" s="1"/>
  <c r="Y152" i="7"/>
  <c r="AH152" i="7" s="1"/>
  <c r="Y120" i="7"/>
  <c r="AH120" i="7" s="1"/>
  <c r="Y360" i="7"/>
  <c r="AH360" i="7" s="1"/>
  <c r="Y572" i="7"/>
  <c r="AH572" i="7" s="1"/>
  <c r="Y298" i="7"/>
  <c r="AH298" i="7" s="1"/>
  <c r="Y1048" i="7"/>
  <c r="AH1048" i="7" s="1"/>
  <c r="Y146" i="7"/>
  <c r="AH146" i="7" s="1"/>
  <c r="Y848" i="7"/>
  <c r="AH848" i="7" s="1"/>
  <c r="Y195" i="7"/>
  <c r="AH195" i="7" s="1"/>
  <c r="Y708" i="7"/>
  <c r="AH708" i="7" s="1"/>
  <c r="Y453" i="7"/>
  <c r="AH453" i="7" s="1"/>
  <c r="Y229" i="7"/>
  <c r="AH229" i="7" s="1"/>
  <c r="Y1110" i="7"/>
  <c r="AH1110" i="7" s="1"/>
  <c r="Y405" i="7"/>
  <c r="AH405" i="7" s="1"/>
  <c r="Y1098" i="7"/>
  <c r="AH1098" i="7" s="1"/>
  <c r="Y993" i="7"/>
  <c r="AH993" i="7" s="1"/>
  <c r="Y1038" i="7"/>
  <c r="AH1038" i="7" s="1"/>
  <c r="Y900" i="7"/>
  <c r="AH900" i="7" s="1"/>
  <c r="AH28" i="7"/>
  <c r="Y125" i="7"/>
  <c r="AH125" i="7" s="1"/>
  <c r="Y725" i="7"/>
  <c r="AH725" i="7" s="1"/>
  <c r="Y446" i="7"/>
  <c r="AH446" i="7" s="1"/>
  <c r="Y612" i="7"/>
  <c r="AH612" i="7" s="1"/>
  <c r="Y919" i="7"/>
  <c r="AH919" i="7" s="1"/>
  <c r="Y231" i="7"/>
  <c r="AH231" i="7" s="1"/>
  <c r="Y815" i="7"/>
  <c r="AH815" i="7" s="1"/>
  <c r="Y556" i="7"/>
  <c r="AH556" i="7" s="1"/>
  <c r="Y269" i="7"/>
  <c r="AH269" i="7" s="1"/>
  <c r="Y913" i="7"/>
  <c r="AH913" i="7" s="1"/>
  <c r="Y873" i="7"/>
  <c r="AH873" i="7" s="1"/>
  <c r="Y459" i="7"/>
  <c r="AH459" i="7" s="1"/>
  <c r="AH21" i="7"/>
  <c r="Y580" i="7"/>
  <c r="AH580" i="7" s="1"/>
  <c r="Y963" i="7"/>
  <c r="AH963" i="7" s="1"/>
  <c r="Y258" i="7"/>
  <c r="AH258" i="7" s="1"/>
  <c r="Y819" i="7"/>
  <c r="AH819" i="7" s="1"/>
  <c r="Y1028" i="7"/>
  <c r="AH1028" i="7" s="1"/>
  <c r="AH33" i="7"/>
  <c r="Y780" i="7"/>
  <c r="AH780" i="7" s="1"/>
  <c r="Y954" i="7"/>
  <c r="AH954" i="7" s="1"/>
  <c r="Y605" i="7"/>
  <c r="AH605" i="7" s="1"/>
  <c r="Y748" i="7"/>
  <c r="AH748" i="7" s="1"/>
  <c r="Y345" i="7"/>
  <c r="AH345" i="7" s="1"/>
  <c r="Y621" i="7"/>
  <c r="AH621" i="7" s="1"/>
  <c r="Y972" i="7"/>
  <c r="AH972" i="7" s="1"/>
  <c r="AH51" i="7"/>
  <c r="Y842" i="7"/>
  <c r="AH842" i="7" s="1"/>
  <c r="Y938" i="7"/>
  <c r="AH938" i="7" s="1"/>
  <c r="Y1069" i="7"/>
  <c r="AH1069" i="7" s="1"/>
  <c r="Y141" i="7"/>
  <c r="AH141" i="7" s="1"/>
  <c r="Y126" i="7"/>
  <c r="AH126" i="7" s="1"/>
  <c r="Y154" i="7"/>
  <c r="AH154" i="7" s="1"/>
  <c r="Y552" i="7"/>
  <c r="AH552" i="7" s="1"/>
  <c r="Y375" i="7"/>
  <c r="AH375" i="7" s="1"/>
  <c r="Y857" i="7"/>
  <c r="AH857" i="7" s="1"/>
  <c r="Y914" i="7"/>
  <c r="AH914" i="7" s="1"/>
  <c r="Y469" i="7"/>
  <c r="AH469" i="7" s="1"/>
  <c r="Y568" i="7"/>
  <c r="AH568" i="7" s="1"/>
  <c r="Y520" i="7"/>
  <c r="AH520" i="7" s="1"/>
  <c r="Y91" i="7"/>
  <c r="AH91" i="7" s="1"/>
  <c r="Y324" i="7"/>
  <c r="AH324" i="7" s="1"/>
  <c r="Y172" i="7"/>
  <c r="AH172" i="7" s="1"/>
  <c r="Y851" i="7"/>
  <c r="AH851" i="7" s="1"/>
  <c r="Y874" i="7"/>
  <c r="AH874" i="7" s="1"/>
  <c r="Y714" i="7"/>
  <c r="AH714" i="7" s="1"/>
  <c r="Y181" i="7"/>
  <c r="AH181" i="7" s="1"/>
  <c r="Y903" i="7"/>
  <c r="AH903" i="7" s="1"/>
  <c r="Y1071" i="7"/>
  <c r="AH1071" i="7" s="1"/>
  <c r="Y699" i="7"/>
  <c r="AH699" i="7" s="1"/>
  <c r="Y1029" i="7"/>
  <c r="AH1029" i="7" s="1"/>
  <c r="Y937" i="7"/>
  <c r="AH937" i="7" s="1"/>
  <c r="Y242" i="7"/>
  <c r="AH242" i="7" s="1"/>
  <c r="Y915" i="7"/>
  <c r="AH915" i="7" s="1"/>
  <c r="Y677" i="7"/>
  <c r="AH677" i="7" s="1"/>
  <c r="Y188" i="7"/>
  <c r="AH188" i="7" s="1"/>
  <c r="Y532" i="7"/>
  <c r="AH532" i="7" s="1"/>
  <c r="Y512" i="7"/>
  <c r="AH512" i="7" s="1"/>
  <c r="Y194" i="7"/>
  <c r="AH194" i="7" s="1"/>
  <c r="Y701" i="7"/>
  <c r="AH701" i="7" s="1"/>
  <c r="Y608" i="7"/>
  <c r="AH608" i="7" s="1"/>
  <c r="AH87" i="7"/>
  <c r="Y248" i="7"/>
  <c r="AH248" i="7" s="1"/>
  <c r="AH65" i="7"/>
  <c r="Y200" i="7"/>
  <c r="AH200" i="7" s="1"/>
  <c r="Y286" i="7"/>
  <c r="AH286" i="7" s="1"/>
  <c r="Y213" i="7"/>
  <c r="AH213" i="7" s="1"/>
  <c r="Y557" i="7"/>
  <c r="AH557" i="7" s="1"/>
  <c r="Y385" i="7"/>
  <c r="AH385" i="7" s="1"/>
  <c r="Y382" i="7"/>
  <c r="AH382" i="7" s="1"/>
  <c r="AH67" i="7"/>
  <c r="Y404" i="7"/>
  <c r="AH404" i="7" s="1"/>
  <c r="Y946" i="7"/>
  <c r="AH946" i="7" s="1"/>
  <c r="Y942" i="7"/>
  <c r="AH942" i="7" s="1"/>
  <c r="Y1055" i="7"/>
  <c r="AH1055" i="7" s="1"/>
  <c r="Y523" i="7"/>
  <c r="AH523" i="7" s="1"/>
  <c r="Y912" i="7"/>
  <c r="AH912" i="7" s="1"/>
  <c r="Y1060" i="7"/>
  <c r="AH1060" i="7" s="1"/>
  <c r="Y669" i="7"/>
  <c r="AH669" i="7" s="1"/>
  <c r="Y540" i="7"/>
  <c r="AH540" i="7" s="1"/>
  <c r="Y824" i="7"/>
  <c r="AH824" i="7" s="1"/>
  <c r="AH84" i="7"/>
  <c r="Y441" i="7"/>
  <c r="AH441" i="7" s="1"/>
  <c r="Y122" i="7"/>
  <c r="AH122" i="7" s="1"/>
  <c r="Y878" i="7"/>
  <c r="AH878" i="7" s="1"/>
  <c r="Y249" i="7"/>
  <c r="AH249" i="7" s="1"/>
  <c r="Y770" i="7"/>
  <c r="AH770" i="7" s="1"/>
  <c r="Y261" i="7"/>
  <c r="AH261" i="7" s="1"/>
  <c r="Y729" i="7"/>
  <c r="AH729" i="7" s="1"/>
  <c r="Y218" i="7"/>
  <c r="AH218" i="7" s="1"/>
  <c r="Y497" i="7"/>
  <c r="AH497" i="7" s="1"/>
  <c r="Y628" i="7"/>
  <c r="AH628" i="7" s="1"/>
  <c r="Y133" i="7"/>
  <c r="AH133" i="7" s="1"/>
  <c r="Y491" i="7"/>
  <c r="AH491" i="7" s="1"/>
  <c r="Y1103" i="7"/>
  <c r="AH1103" i="7" s="1"/>
  <c r="Y230" i="7"/>
  <c r="AH230" i="7" s="1"/>
  <c r="Y750" i="7"/>
  <c r="AH750" i="7" s="1"/>
  <c r="AA1114" i="7"/>
  <c r="AA1118" i="7" s="1"/>
  <c r="Y850" i="7"/>
  <c r="AH850" i="7" s="1"/>
  <c r="Y859" i="7"/>
  <c r="AH859" i="7" s="1"/>
  <c r="Y1063" i="7"/>
  <c r="AH1063" i="7" s="1"/>
  <c r="Y566" i="7"/>
  <c r="AH566" i="7" s="1"/>
  <c r="Y100" i="7"/>
  <c r="AH100" i="7" s="1"/>
  <c r="AH82" i="7"/>
  <c r="Y417" i="7"/>
  <c r="AH417" i="7" s="1"/>
  <c r="Y684" i="7"/>
  <c r="AH684" i="7" s="1"/>
  <c r="Y471" i="7"/>
  <c r="AH471" i="7" s="1"/>
  <c r="Y430" i="7"/>
  <c r="AH430" i="7" s="1"/>
  <c r="Y843" i="7"/>
  <c r="AH843" i="7" s="1"/>
  <c r="Y799" i="7"/>
  <c r="AH799" i="7" s="1"/>
  <c r="AH29" i="7"/>
  <c r="Y371" i="7"/>
  <c r="AH371" i="7" s="1"/>
  <c r="Y379" i="7"/>
  <c r="AH379" i="7" s="1"/>
  <c r="Y1081" i="7"/>
  <c r="AH1081" i="7" s="1"/>
  <c r="Y1026" i="7"/>
  <c r="AH1026" i="7" s="1"/>
  <c r="Y1044" i="7"/>
  <c r="AH1044" i="7" s="1"/>
  <c r="Y749" i="7"/>
  <c r="AH749" i="7" s="1"/>
  <c r="Y631" i="7"/>
  <c r="AH631" i="7" s="1"/>
  <c r="Y964" i="7"/>
  <c r="AH964" i="7" s="1"/>
  <c r="Y183" i="7"/>
  <c r="AH183" i="7" s="1"/>
  <c r="Y579" i="7"/>
  <c r="AH579" i="7" s="1"/>
  <c r="Y443" i="7"/>
  <c r="AH443" i="7" s="1"/>
  <c r="Y698" i="7"/>
  <c r="AH698" i="7" s="1"/>
  <c r="Y595" i="7"/>
  <c r="AH595" i="7" s="1"/>
  <c r="Y413" i="7"/>
  <c r="AH413" i="7" s="1"/>
  <c r="Y909" i="7"/>
  <c r="AH909" i="7" s="1"/>
  <c r="AH17" i="7"/>
  <c r="Y820" i="7"/>
  <c r="AH820" i="7" s="1"/>
  <c r="Y584" i="7"/>
  <c r="AH584" i="7" s="1"/>
  <c r="Y1094" i="7"/>
  <c r="AH1094" i="7" s="1"/>
  <c r="AB1114" i="7"/>
  <c r="AB1118" i="7" s="1"/>
  <c r="Y668" i="7"/>
  <c r="AH668" i="7" s="1"/>
  <c r="Y204" i="7"/>
  <c r="AH204" i="7" s="1"/>
  <c r="Y501" i="7"/>
  <c r="AH501" i="7" s="1"/>
  <c r="Y156" i="7"/>
  <c r="AH156" i="7" s="1"/>
  <c r="Y582" i="7"/>
  <c r="AH582" i="7" s="1"/>
  <c r="Y741" i="7"/>
  <c r="AH741" i="7" s="1"/>
  <c r="Y962" i="7"/>
  <c r="AH962" i="7" s="1"/>
  <c r="Y955" i="7"/>
  <c r="AH955" i="7" s="1"/>
  <c r="Y888" i="7"/>
  <c r="AH888" i="7" s="1"/>
  <c r="Y634" i="7"/>
  <c r="AH634" i="7" s="1"/>
  <c r="Y1102" i="7"/>
  <c r="AH1102" i="7" s="1"/>
  <c r="Y757" i="7"/>
  <c r="AH757" i="7" s="1"/>
  <c r="Y93" i="7"/>
  <c r="AH93" i="7" s="1"/>
  <c r="Y692" i="7"/>
  <c r="AH692" i="7" s="1"/>
  <c r="Y973" i="7"/>
  <c r="AH973" i="7" s="1"/>
  <c r="AH74" i="7"/>
  <c r="Y396" i="7"/>
  <c r="AH396" i="7" s="1"/>
  <c r="Y1050" i="7"/>
  <c r="AH1050" i="7" s="1"/>
  <c r="Y435" i="7"/>
  <c r="AH435" i="7" s="1"/>
  <c r="Y986" i="7"/>
  <c r="AH986" i="7" s="1"/>
  <c r="Y1042" i="7"/>
  <c r="AH1042" i="7" s="1"/>
  <c r="Y1013" i="7"/>
  <c r="AH1013" i="7" s="1"/>
  <c r="Y970" i="7"/>
  <c r="AH970" i="7" s="1"/>
  <c r="Y598" i="7"/>
  <c r="AH598" i="7" s="1"/>
  <c r="Y1091" i="7"/>
  <c r="AH1091" i="7" s="1"/>
  <c r="Y354" i="7"/>
  <c r="AH354" i="7" s="1"/>
  <c r="Y1017" i="7"/>
  <c r="AH1017" i="7" s="1"/>
  <c r="Y853" i="7"/>
  <c r="AH853" i="7" s="1"/>
  <c r="Y1112" i="7"/>
  <c r="AH1112" i="7" s="1"/>
  <c r="Y164" i="7"/>
  <c r="AH164" i="7" s="1"/>
  <c r="Y792" i="7"/>
  <c r="AH792" i="7" s="1"/>
  <c r="Y836" i="7"/>
  <c r="AH836" i="7" s="1"/>
  <c r="Y1067" i="7"/>
  <c r="AH1067" i="7" s="1"/>
  <c r="Y743" i="7"/>
  <c r="AH743" i="7" s="1"/>
  <c r="Y493" i="7"/>
  <c r="AH493" i="7" s="1"/>
  <c r="Y1032" i="7"/>
  <c r="AH1032" i="7" s="1"/>
  <c r="Y155" i="7"/>
  <c r="AH155" i="7" s="1"/>
  <c r="Y1024" i="7"/>
  <c r="AH1024" i="7" s="1"/>
  <c r="Y1080" i="7"/>
  <c r="AH1080" i="7" s="1"/>
  <c r="Y666" i="7"/>
  <c r="AH666" i="7" s="1"/>
  <c r="Y893" i="7"/>
  <c r="AH893" i="7" s="1"/>
  <c r="Y940" i="7"/>
  <c r="AH940" i="7" s="1"/>
  <c r="Y969" i="7"/>
  <c r="AH969" i="7" s="1"/>
  <c r="AH60" i="7"/>
  <c r="Y716" i="7"/>
  <c r="AH716" i="7" s="1"/>
  <c r="Y1030" i="7"/>
  <c r="AH1030" i="7" s="1"/>
  <c r="Y675" i="7"/>
  <c r="AH675" i="7" s="1"/>
  <c r="Y1083" i="7"/>
  <c r="AH1083" i="7" s="1"/>
  <c r="Y330" i="7"/>
  <c r="AH330" i="7" s="1"/>
  <c r="Y545" i="7"/>
  <c r="AH545" i="7" s="1"/>
  <c r="Y833" i="7"/>
  <c r="AH833" i="7" s="1"/>
  <c r="Y362" i="7"/>
  <c r="AH362" i="7" s="1"/>
  <c r="Y847" i="7"/>
  <c r="AH847" i="7" s="1"/>
  <c r="AH39" i="7"/>
  <c r="Y1006" i="7"/>
  <c r="AH1006" i="7" s="1"/>
  <c r="Y1033" i="7"/>
  <c r="AH1033" i="7" s="1"/>
  <c r="Y754" i="7"/>
  <c r="AH754" i="7" s="1"/>
  <c r="AH70" i="7"/>
  <c r="Y464" i="7"/>
  <c r="AH464" i="7" s="1"/>
  <c r="Y635" i="7"/>
  <c r="AH635" i="7" s="1"/>
  <c r="Y282" i="7"/>
  <c r="AH282" i="7" s="1"/>
  <c r="Y786" i="7"/>
  <c r="AH786" i="7" s="1"/>
  <c r="Y313" i="7"/>
  <c r="AH313" i="7" s="1"/>
  <c r="Y755" i="7"/>
  <c r="AH755" i="7" s="1"/>
  <c r="Y1040" i="7"/>
  <c r="AH1040" i="7" s="1"/>
  <c r="AH79" i="7"/>
  <c r="AH40" i="7"/>
  <c r="AH72" i="7"/>
  <c r="Y107" i="7"/>
  <c r="AH107" i="7" s="1"/>
  <c r="Y206" i="7"/>
  <c r="AH206" i="7" s="1"/>
  <c r="Y555" i="7"/>
  <c r="AH555" i="7" s="1"/>
  <c r="Y1036" i="7"/>
  <c r="AH1036" i="7" s="1"/>
  <c r="Y864" i="7"/>
  <c r="AH864" i="7" s="1"/>
  <c r="Y747" i="7"/>
  <c r="AH747" i="7" s="1"/>
  <c r="Y766" i="7"/>
  <c r="AH766" i="7" s="1"/>
  <c r="Y657" i="7"/>
  <c r="AH657" i="7" s="1"/>
  <c r="Y941" i="7"/>
  <c r="AH941" i="7" s="1"/>
  <c r="Y896" i="7"/>
  <c r="AH896" i="7" s="1"/>
  <c r="Y809" i="7"/>
  <c r="AH809" i="7" s="1"/>
  <c r="Y951" i="7"/>
  <c r="AH951" i="7" s="1"/>
  <c r="Y706" i="7"/>
  <c r="AH706" i="7" s="1"/>
  <c r="Y353" i="7"/>
  <c r="AH353" i="7" s="1"/>
  <c r="Y629" i="7"/>
  <c r="AH629" i="7" s="1"/>
  <c r="Y923" i="7"/>
  <c r="AH923" i="7" s="1"/>
  <c r="Y186" i="7"/>
  <c r="AH186" i="7" s="1"/>
  <c r="Y220" i="7"/>
  <c r="AH220" i="7" s="1"/>
  <c r="Y778" i="7"/>
  <c r="AH778" i="7" s="1"/>
  <c r="Y500" i="7"/>
  <c r="AH500" i="7" s="1"/>
  <c r="AH36" i="7"/>
  <c r="Y961" i="7"/>
  <c r="AH961" i="7" s="1"/>
  <c r="Y958" i="7"/>
  <c r="AH958" i="7" s="1"/>
  <c r="Y221" i="7"/>
  <c r="AH221" i="7" s="1"/>
  <c r="Y650" i="7"/>
  <c r="AH650" i="7" s="1"/>
  <c r="Y1027" i="7"/>
  <c r="AH1027" i="7" s="1"/>
  <c r="Y719" i="7"/>
  <c r="AH719" i="7" s="1"/>
  <c r="Y588" i="7"/>
  <c r="AH588" i="7" s="1"/>
  <c r="Y956" i="7"/>
  <c r="AH956" i="7" s="1"/>
  <c r="Y457" i="7"/>
  <c r="AH457" i="7" s="1"/>
  <c r="Y620" i="7"/>
  <c r="AH620" i="7" s="1"/>
  <c r="Y659" i="7"/>
  <c r="AH659" i="7" s="1"/>
  <c r="Y227" i="7"/>
  <c r="AH227" i="7" s="1"/>
  <c r="Y534" i="7"/>
  <c r="AH534" i="7" s="1"/>
  <c r="Y391" i="7"/>
  <c r="AH391" i="7" s="1"/>
  <c r="Y361" i="7"/>
  <c r="AH361" i="7" s="1"/>
  <c r="Y381" i="7"/>
  <c r="AH381" i="7" s="1"/>
  <c r="Y143" i="7"/>
  <c r="AH143" i="7" s="1"/>
  <c r="Y290" i="7"/>
  <c r="AH290" i="7" s="1"/>
  <c r="Y96" i="7"/>
  <c r="AH96" i="7" s="1"/>
  <c r="AH85" i="7"/>
  <c r="Y1053" i="7"/>
  <c r="AH1053" i="7" s="1"/>
  <c r="Y746" i="7"/>
  <c r="AH746" i="7" s="1"/>
  <c r="Y189" i="7"/>
  <c r="AH189" i="7" s="1"/>
  <c r="Y294" i="7"/>
  <c r="AH294" i="7" s="1"/>
  <c r="Y920" i="7"/>
  <c r="AH920" i="7" s="1"/>
  <c r="Y284" i="7"/>
  <c r="AH284" i="7" s="1"/>
  <c r="Y1020" i="7"/>
  <c r="AH1020" i="7" s="1"/>
  <c r="Y488" i="7"/>
  <c r="AH488" i="7" s="1"/>
  <c r="Y247" i="7"/>
  <c r="AH247" i="7" s="1"/>
  <c r="Y617" i="7"/>
  <c r="AH617" i="7" s="1"/>
  <c r="Y454" i="7"/>
  <c r="AH454" i="7" s="1"/>
  <c r="Y567" i="7"/>
  <c r="AH567" i="7" s="1"/>
  <c r="Y337" i="7"/>
  <c r="AH337" i="7" s="1"/>
  <c r="Y907" i="7"/>
  <c r="AH907" i="7" s="1"/>
  <c r="Y975" i="7"/>
  <c r="AH975" i="7" s="1"/>
  <c r="Y601" i="7"/>
  <c r="AH601" i="7" s="1"/>
  <c r="Y390" i="7"/>
  <c r="AH390" i="7" s="1"/>
  <c r="Y498" i="7"/>
  <c r="AH498" i="7" s="1"/>
  <c r="Y127" i="7"/>
  <c r="AH127" i="7" s="1"/>
  <c r="Y881" i="7"/>
  <c r="AH881" i="7" s="1"/>
  <c r="Y676" i="7"/>
  <c r="AH676" i="7" s="1"/>
  <c r="Y790" i="7"/>
  <c r="AH790" i="7" s="1"/>
  <c r="Y932" i="7"/>
  <c r="AH932" i="7" s="1"/>
  <c r="Y813" i="7"/>
  <c r="AH813" i="7" s="1"/>
  <c r="Y380" i="7"/>
  <c r="AH380" i="7" s="1"/>
  <c r="Y452" i="7"/>
  <c r="AH452" i="7" s="1"/>
  <c r="Y511" i="7"/>
  <c r="AH511" i="7" s="1"/>
  <c r="Y429" i="7"/>
  <c r="AH429" i="7" s="1"/>
  <c r="AH66" i="7"/>
  <c r="Y814" i="7"/>
  <c r="AH814" i="7" s="1"/>
  <c r="Y761" i="7"/>
  <c r="AH761" i="7" s="1"/>
  <c r="Y538" i="7"/>
  <c r="AH538" i="7" s="1"/>
  <c r="Y514" i="7"/>
  <c r="AH514" i="7" s="1"/>
  <c r="Y448" i="7"/>
  <c r="AH448" i="7" s="1"/>
  <c r="Y1105" i="7"/>
  <c r="AH1105" i="7" s="1"/>
  <c r="Y1037" i="7"/>
  <c r="AH1037" i="7" s="1"/>
  <c r="Y153" i="7"/>
  <c r="AH153" i="7" s="1"/>
  <c r="AH20" i="7"/>
  <c r="Y865" i="7"/>
  <c r="AH865" i="7" s="1"/>
  <c r="Y426" i="7"/>
  <c r="AH426" i="7" s="1"/>
  <c r="Y826" i="7"/>
  <c r="AH826" i="7" s="1"/>
  <c r="Y583" i="7"/>
  <c r="AH583" i="7" s="1"/>
  <c r="Y316" i="7"/>
  <c r="AH316" i="7" s="1"/>
  <c r="Y1088" i="7"/>
  <c r="AH1088" i="7" s="1"/>
  <c r="Y212" i="7"/>
  <c r="AH212" i="7" s="1"/>
  <c r="Y988" i="7"/>
  <c r="AH988" i="7" s="1"/>
  <c r="Y513" i="7"/>
  <c r="AH513" i="7" s="1"/>
  <c r="Y386" i="7"/>
  <c r="AH386" i="7" s="1"/>
  <c r="Y821" i="7"/>
  <c r="AH821" i="7" s="1"/>
  <c r="Y363" i="7"/>
  <c r="AH363" i="7" s="1"/>
  <c r="Y995" i="7"/>
  <c r="AH995" i="7" s="1"/>
  <c r="Y137" i="7"/>
  <c r="AH137" i="7" s="1"/>
  <c r="Y785" i="7"/>
  <c r="AH785" i="7" s="1"/>
  <c r="Y905" i="7"/>
  <c r="AH905" i="7" s="1"/>
  <c r="Y978" i="7"/>
  <c r="AH978" i="7" s="1"/>
  <c r="Y1084" i="7"/>
  <c r="AH1084" i="7" s="1"/>
  <c r="Y642" i="7"/>
  <c r="AH642" i="7" s="1"/>
  <c r="AH42" i="7"/>
  <c r="Y840" i="7"/>
  <c r="AH840" i="7" s="1"/>
  <c r="Y475" i="7"/>
  <c r="AH475" i="7" s="1"/>
  <c r="Y208" i="7"/>
  <c r="AH208" i="7" s="1"/>
  <c r="Y829" i="7"/>
  <c r="AH829" i="7" s="1"/>
  <c r="Y852" i="7"/>
  <c r="AH852" i="7" s="1"/>
  <c r="Y781" i="7"/>
  <c r="AH781" i="7" s="1"/>
  <c r="Y722" i="7"/>
  <c r="AH722" i="7" s="1"/>
  <c r="Y682" i="7"/>
  <c r="AH682" i="7" s="1"/>
  <c r="Y151" i="7"/>
  <c r="AH151" i="7" s="1"/>
  <c r="Y673" i="7"/>
  <c r="AH673" i="7" s="1"/>
  <c r="Y863" i="7"/>
  <c r="AH863" i="7" s="1"/>
  <c r="Y948" i="7"/>
  <c r="AH948" i="7" s="1"/>
  <c r="Y321" i="7"/>
  <c r="AH321" i="7" s="1"/>
  <c r="Y788" i="7"/>
  <c r="AH788" i="7" s="1"/>
  <c r="Y508" i="7"/>
  <c r="AH508" i="7" s="1"/>
  <c r="Y796" i="7"/>
  <c r="AH796" i="7" s="1"/>
  <c r="Y192" i="7"/>
  <c r="AH192" i="7" s="1"/>
  <c r="Y334" i="7"/>
  <c r="AH334" i="7" s="1"/>
  <c r="Y343" i="7"/>
  <c r="AH343" i="7" s="1"/>
  <c r="Y245" i="7"/>
  <c r="AH245" i="7" s="1"/>
  <c r="Y263" i="7"/>
  <c r="AH263" i="7" s="1"/>
  <c r="Y373" i="7"/>
  <c r="AH373" i="7" s="1"/>
  <c r="Y178" i="7"/>
  <c r="AH178" i="7" s="1"/>
  <c r="Y704" i="7"/>
  <c r="AH704" i="7" s="1"/>
  <c r="Y1056" i="7"/>
  <c r="AH1056" i="7" s="1"/>
  <c r="Y952" i="7"/>
  <c r="AH952" i="7" s="1"/>
  <c r="Y1021" i="7"/>
  <c r="AH1021" i="7" s="1"/>
  <c r="Y490" i="7"/>
  <c r="AH490" i="7" s="1"/>
  <c r="Y331" i="7"/>
  <c r="AH331" i="7" s="1"/>
  <c r="Y238" i="7"/>
  <c r="AH238" i="7" s="1"/>
  <c r="Y925" i="7"/>
  <c r="AH925" i="7" s="1"/>
  <c r="AH31" i="7"/>
  <c r="Y1072" i="7"/>
  <c r="AH1072" i="7" s="1"/>
  <c r="Y111" i="7"/>
  <c r="AH111" i="7" s="1"/>
  <c r="Y632" i="7"/>
  <c r="AH632" i="7" s="1"/>
  <c r="AH45" i="7"/>
  <c r="Y862" i="7"/>
  <c r="AH862" i="7" s="1"/>
  <c r="Y418" i="7"/>
  <c r="AH418" i="7" s="1"/>
  <c r="Y648" i="7"/>
  <c r="AH648" i="7" s="1"/>
  <c r="Y285" i="7"/>
  <c r="AH285" i="7" s="1"/>
  <c r="Y801" i="7"/>
  <c r="AH801" i="7" s="1"/>
  <c r="Y1018" i="7"/>
  <c r="AH1018" i="7" s="1"/>
  <c r="Y574" i="7"/>
  <c r="AH574" i="7" s="1"/>
  <c r="Y422" i="7"/>
  <c r="AH422" i="7" s="1"/>
  <c r="Y685" i="7"/>
  <c r="AH685" i="7" s="1"/>
  <c r="Y882" i="7"/>
  <c r="AH882" i="7" s="1"/>
  <c r="Y101" i="7"/>
  <c r="AH101" i="7" s="1"/>
  <c r="Y877" i="7"/>
  <c r="AH877" i="7" s="1"/>
  <c r="Y134" i="7"/>
  <c r="AH134" i="7" s="1"/>
  <c r="Y94" i="7"/>
  <c r="AH94" i="7" s="1"/>
  <c r="Y309" i="7"/>
  <c r="AH309" i="7" s="1"/>
  <c r="Y1007" i="7"/>
  <c r="AH1007" i="7" s="1"/>
  <c r="Y822" i="7"/>
  <c r="AH822" i="7" s="1"/>
  <c r="Y662" i="7"/>
  <c r="AH662" i="7" s="1"/>
  <c r="AH64" i="7"/>
  <c r="Y264" i="7"/>
  <c r="AH264" i="7" s="1"/>
  <c r="Y293" i="7"/>
  <c r="AH293" i="7" s="1"/>
  <c r="Y412" i="7"/>
  <c r="AH412" i="7" s="1"/>
  <c r="Y837" i="7"/>
  <c r="AH837" i="7" s="1"/>
  <c r="Y528" i="7"/>
  <c r="AH528" i="7" s="1"/>
  <c r="Y397" i="7"/>
  <c r="AH397" i="7" s="1"/>
  <c r="Y686" i="7"/>
  <c r="AH686" i="7" s="1"/>
  <c r="Y849" i="7"/>
  <c r="AH849" i="7" s="1"/>
  <c r="Y465" i="7"/>
  <c r="AH465" i="7" s="1"/>
  <c r="Y1000" i="7"/>
  <c r="AH1000" i="7" s="1"/>
  <c r="Y235" i="7"/>
  <c r="AH235" i="7" s="1"/>
  <c r="Y251" i="7"/>
  <c r="AH251" i="7" s="1"/>
  <c r="Y118" i="7"/>
  <c r="AH118" i="7" s="1"/>
  <c r="AH41" i="7"/>
  <c r="Y614" i="7"/>
  <c r="AH614" i="7" s="1"/>
  <c r="Y516" i="7"/>
  <c r="AH516" i="7" s="1"/>
  <c r="Y359" i="7"/>
  <c r="AH359" i="7" s="1"/>
  <c r="Y226" i="7"/>
  <c r="AH226" i="7" s="1"/>
  <c r="Y548" i="7"/>
  <c r="AH548" i="7" s="1"/>
  <c r="Y388" i="7"/>
  <c r="AH388" i="7" s="1"/>
  <c r="AH81" i="7"/>
  <c r="Y138" i="7"/>
  <c r="AH138" i="7" s="1"/>
  <c r="Y237" i="7"/>
  <c r="AH237" i="7" s="1"/>
  <c r="Y144" i="7"/>
  <c r="AH144" i="7" s="1"/>
  <c r="Y759" i="7"/>
  <c r="AH759" i="7" s="1"/>
  <c r="Y950" i="7"/>
  <c r="AH950" i="7" s="1"/>
  <c r="Y131" i="7"/>
  <c r="AH131" i="7" s="1"/>
  <c r="Y187" i="7"/>
  <c r="AH187" i="7" s="1"/>
  <c r="Y1074" i="7"/>
  <c r="AH1074" i="7" s="1"/>
  <c r="Y844" i="7"/>
  <c r="AH844" i="7" s="1"/>
  <c r="Y292" i="7"/>
  <c r="AH292" i="7" s="1"/>
  <c r="Y672" i="7"/>
  <c r="AH672" i="7" s="1"/>
  <c r="Y395" i="7"/>
  <c r="AH395" i="7" s="1"/>
  <c r="Y618" i="7"/>
  <c r="AH618" i="7" s="1"/>
  <c r="Y240" i="7"/>
  <c r="AH240" i="7" s="1"/>
  <c r="Y1016" i="7"/>
  <c r="AH1016" i="7" s="1"/>
  <c r="Y327" i="7"/>
  <c r="AH327" i="7" s="1"/>
  <c r="Y897" i="7"/>
  <c r="AH897" i="7" s="1"/>
  <c r="Y403" i="7"/>
  <c r="AH403" i="7" s="1"/>
  <c r="Y145" i="7"/>
  <c r="AH145" i="7" s="1"/>
  <c r="Y564" i="7"/>
  <c r="AH564" i="7" s="1"/>
  <c r="Y683" i="7"/>
  <c r="AH683" i="7" s="1"/>
  <c r="Y408" i="7"/>
  <c r="AH408" i="7" s="1"/>
  <c r="Y569" i="7"/>
  <c r="AH569" i="7" s="1"/>
  <c r="Y987" i="7"/>
  <c r="AH987" i="7" s="1"/>
  <c r="Y348" i="7"/>
  <c r="AH348" i="7" s="1"/>
  <c r="Y711" i="7"/>
  <c r="AH711" i="7" s="1"/>
  <c r="Y455" i="7"/>
  <c r="AH455" i="7" s="1"/>
  <c r="Y1075" i="7"/>
  <c r="AH1075" i="7" s="1"/>
  <c r="Y891" i="7"/>
  <c r="AH891" i="7" s="1"/>
  <c r="Y225" i="7"/>
  <c r="AH225" i="7" s="1"/>
  <c r="Y420" i="7"/>
  <c r="AH420" i="7" s="1"/>
  <c r="Y317" i="7"/>
  <c r="AH317" i="7" s="1"/>
  <c r="Y646" i="7"/>
  <c r="AH646" i="7" s="1"/>
  <c r="Y302" i="7"/>
  <c r="AH302" i="7" s="1"/>
  <c r="Y977" i="7"/>
  <c r="AH977" i="7" s="1"/>
  <c r="Y117" i="7"/>
  <c r="AH117" i="7" s="1"/>
  <c r="Y467" i="7"/>
  <c r="AH467" i="7" s="1"/>
  <c r="Y700" i="7"/>
  <c r="AH700" i="7" s="1"/>
  <c r="Y461" i="7"/>
  <c r="AH461" i="7" s="1"/>
  <c r="Y1070" i="7"/>
  <c r="AH1070" i="7" s="1"/>
  <c r="Y440" i="7"/>
  <c r="AH440" i="7" s="1"/>
  <c r="Y776" i="7"/>
  <c r="AH776" i="7" s="1"/>
  <c r="Y930" i="7"/>
  <c r="AH930" i="7" s="1"/>
  <c r="Y570" i="7"/>
  <c r="AH570" i="7" s="1"/>
  <c r="Y129" i="7"/>
  <c r="AH129" i="7" s="1"/>
  <c r="Y132" i="7"/>
  <c r="AH132" i="7" s="1"/>
  <c r="Y506" i="7"/>
  <c r="AH506" i="7" s="1"/>
  <c r="Y503" i="7"/>
  <c r="AH503" i="7" s="1"/>
  <c r="Y604" i="7"/>
  <c r="AH604" i="7" s="1"/>
  <c r="Y442" i="7"/>
  <c r="AH442" i="7" s="1"/>
  <c r="Y880" i="7"/>
  <c r="AH880" i="7" s="1"/>
  <c r="Y1109" i="7"/>
  <c r="AH1109" i="7" s="1"/>
  <c r="Y136" i="7"/>
  <c r="AH136" i="7" s="1"/>
  <c r="Y262" i="7"/>
  <c r="AH262" i="7" s="1"/>
  <c r="Y603" i="7"/>
  <c r="AH603" i="7" s="1"/>
  <c r="Y1022" i="7"/>
  <c r="AH1022" i="7" s="1"/>
  <c r="Y735" i="7"/>
  <c r="AH735" i="7" s="1"/>
  <c r="Y223" i="7"/>
  <c r="AH223" i="7" s="1"/>
  <c r="Y177" i="7"/>
  <c r="AH177" i="7" s="1"/>
  <c r="Y871" i="7"/>
  <c r="AH871" i="7" s="1"/>
  <c r="Y585" i="7"/>
  <c r="AH585" i="7" s="1"/>
  <c r="Y466" i="7"/>
  <c r="AH466" i="7" s="1"/>
  <c r="Y789" i="7"/>
  <c r="AH789" i="7" s="1"/>
  <c r="Y890" i="7"/>
  <c r="AH890" i="7" s="1"/>
  <c r="Y705" i="7"/>
  <c r="AH705" i="7" s="1"/>
  <c r="Y922" i="7"/>
  <c r="AH922" i="7" s="1"/>
  <c r="Y447" i="7"/>
  <c r="AH447" i="7" s="1"/>
  <c r="Y710" i="7"/>
  <c r="AH710" i="7" s="1"/>
  <c r="Y933" i="7"/>
  <c r="AH933" i="7" s="1"/>
  <c r="Y255" i="7"/>
  <c r="AH255" i="7" s="1"/>
  <c r="Y193" i="7"/>
  <c r="AH193" i="7" s="1"/>
  <c r="Y1059" i="7"/>
  <c r="AH1059" i="7" s="1"/>
  <c r="Y305" i="7"/>
  <c r="AH305" i="7" s="1"/>
  <c r="Y1041" i="7"/>
  <c r="AH1041" i="7" s="1"/>
  <c r="Y1090" i="7"/>
  <c r="AH1090" i="7" s="1"/>
  <c r="Y460" i="7"/>
  <c r="AH460" i="7" s="1"/>
  <c r="Y939" i="7"/>
  <c r="AH939" i="7" s="1"/>
  <c r="Y547" i="7"/>
  <c r="AH547" i="7" s="1"/>
  <c r="Y630" i="7"/>
  <c r="AH630" i="7" s="1"/>
  <c r="Y928" i="7"/>
  <c r="AH928" i="7" s="1"/>
  <c r="Y695" i="7"/>
  <c r="AH695" i="7" s="1"/>
  <c r="Y197" i="7"/>
  <c r="AH197" i="7" s="1"/>
  <c r="Y148" i="7"/>
  <c r="AH148" i="7" s="1"/>
  <c r="Y393" i="7"/>
  <c r="AH393" i="7" s="1"/>
  <c r="Y926" i="7"/>
  <c r="AH926" i="7" s="1"/>
  <c r="Y586" i="7"/>
  <c r="AH586" i="7" s="1"/>
  <c r="Y924" i="7"/>
  <c r="AH924" i="7" s="1"/>
  <c r="Y845" i="7"/>
  <c r="AH845" i="7" s="1"/>
  <c r="Y627" i="7"/>
  <c r="AH627" i="7" s="1"/>
  <c r="Y765" i="7"/>
  <c r="AH765" i="7" s="1"/>
  <c r="Y499" i="7"/>
  <c r="AH499" i="7" s="1"/>
  <c r="Y273" i="7"/>
  <c r="AH273" i="7" s="1"/>
  <c r="Y308" i="7"/>
  <c r="AH308" i="7" s="1"/>
  <c r="Y968" i="7"/>
  <c r="AH968" i="7" s="1"/>
  <c r="Y858" i="7"/>
  <c r="AH858" i="7" s="1"/>
  <c r="Y830" i="7"/>
  <c r="AH830" i="7" s="1"/>
  <c r="Y991" i="7"/>
  <c r="AH991" i="7" s="1"/>
  <c r="Y372" i="7"/>
  <c r="AH372" i="7" s="1"/>
  <c r="Y779" i="7"/>
  <c r="AH779" i="7" s="1"/>
  <c r="Y640" i="7"/>
  <c r="AH640" i="7" s="1"/>
  <c r="Y806" i="7"/>
  <c r="AH806" i="7" s="1"/>
  <c r="Y997" i="7"/>
  <c r="AH997" i="7" s="1"/>
  <c r="Y1001" i="7"/>
  <c r="AH1001" i="7" s="1"/>
  <c r="Y236" i="7"/>
  <c r="AH236" i="7" s="1"/>
  <c r="Y1076" i="7"/>
  <c r="AH1076" i="7" s="1"/>
  <c r="Y622" i="7"/>
  <c r="AH622" i="7" s="1"/>
  <c r="Y525" i="7"/>
  <c r="AH525" i="7" s="1"/>
  <c r="Y473" i="7"/>
  <c r="AH473" i="7" s="1"/>
  <c r="Y434" i="7"/>
  <c r="AH434" i="7" s="1"/>
  <c r="Y436" i="7"/>
  <c r="AH436" i="7" s="1"/>
  <c r="Y349" i="7"/>
  <c r="AH349" i="7" s="1"/>
  <c r="Y966" i="7"/>
  <c r="AH966" i="7" s="1"/>
  <c r="AH54" i="7"/>
  <c r="Y481" i="7"/>
  <c r="AH481" i="7" s="1"/>
  <c r="Y965" i="7"/>
  <c r="AH965" i="7" s="1"/>
  <c r="AH202" i="7"/>
  <c r="Y517" i="7"/>
  <c r="AH517" i="7" s="1"/>
  <c r="Y756" i="7"/>
  <c r="AH756" i="7" s="1"/>
  <c r="Y949" i="7"/>
  <c r="AH949" i="7" s="1"/>
  <c r="Y884" i="7"/>
  <c r="AH884" i="7" s="1"/>
  <c r="Y929" i="7"/>
  <c r="AH929" i="7" s="1"/>
  <c r="Y803" i="7"/>
  <c r="AH803" i="7" s="1"/>
  <c r="Y486" i="7"/>
  <c r="AH486" i="7" s="1"/>
  <c r="Y607" i="7"/>
  <c r="AH607" i="7" s="1"/>
  <c r="Y365" i="7"/>
  <c r="AH365" i="7" s="1"/>
  <c r="Y322" i="7"/>
  <c r="AH322" i="7" s="1"/>
  <c r="Y246" i="7"/>
  <c r="AH246" i="7" s="1"/>
  <c r="Y1051" i="7"/>
  <c r="AH1051" i="7" s="1"/>
  <c r="Y976" i="7"/>
  <c r="AH976" i="7" s="1"/>
  <c r="Y691" i="7"/>
  <c r="AH691" i="7" s="1"/>
  <c r="Y357" i="7"/>
  <c r="AH357" i="7" s="1"/>
  <c r="Y428" i="7"/>
  <c r="AH428" i="7" s="1"/>
  <c r="Y575" i="7"/>
  <c r="AH575" i="7" s="1"/>
  <c r="Y199" i="7"/>
  <c r="AH199" i="7" s="1"/>
  <c r="Y510" i="7"/>
  <c r="AH510" i="7" s="1"/>
  <c r="Y114" i="7"/>
  <c r="AH114" i="7" s="1"/>
  <c r="AH44" i="7"/>
  <c r="Y278" i="7"/>
  <c r="AH278" i="7" s="1"/>
  <c r="Y427" i="7"/>
  <c r="AH427" i="7" s="1"/>
  <c r="Y104" i="7"/>
  <c r="AH104" i="7" s="1"/>
  <c r="Y1004" i="7"/>
  <c r="AH1004" i="7" s="1"/>
  <c r="Y169" i="7"/>
  <c r="AH169" i="7" s="1"/>
  <c r="Y329" i="7"/>
  <c r="AH329" i="7" s="1"/>
  <c r="Y990" i="7"/>
  <c r="AH990" i="7" s="1"/>
  <c r="Y304" i="7"/>
  <c r="AH304" i="7" s="1"/>
  <c r="Y311" i="7"/>
  <c r="AH311" i="7" s="1"/>
  <c r="Y693" i="7"/>
  <c r="AH693" i="7" s="1"/>
  <c r="AH83" i="7"/>
  <c r="Y92" i="7"/>
  <c r="AH92" i="7" s="1"/>
  <c r="Y694" i="7"/>
  <c r="AH694" i="7" s="1"/>
  <c r="Y660" i="7"/>
  <c r="AH660" i="7" s="1"/>
  <c r="Y561" i="7"/>
  <c r="AH561" i="7" s="1"/>
  <c r="Y474" i="7"/>
  <c r="AH474" i="7" s="1"/>
  <c r="Y1107" i="7"/>
  <c r="AH1107" i="7" s="1"/>
  <c r="Y773" i="7"/>
  <c r="AH773" i="7" s="1"/>
  <c r="Y1052" i="7"/>
  <c r="AH1052" i="7" s="1"/>
  <c r="Y980" i="7"/>
  <c r="AH980" i="7" s="1"/>
  <c r="AH16" i="7"/>
  <c r="Y272" i="7"/>
  <c r="AH272" i="7" s="1"/>
  <c r="Y571" i="7"/>
  <c r="AH571" i="7" s="1"/>
  <c r="Y769" i="7"/>
  <c r="AH769" i="7" s="1"/>
  <c r="Y487" i="7"/>
  <c r="AH487" i="7" s="1"/>
  <c r="Y1061" i="7"/>
  <c r="AH1061" i="7" s="1"/>
  <c r="Y378" i="7"/>
  <c r="AH378" i="7" s="1"/>
  <c r="Y174" i="7"/>
  <c r="AH174" i="7" s="1"/>
  <c r="Y1031" i="7"/>
  <c r="AH1031" i="7" s="1"/>
  <c r="Y1010" i="7"/>
  <c r="AH1010" i="7" s="1"/>
  <c r="AH69" i="7"/>
  <c r="Y811" i="7"/>
  <c r="AH811" i="7" s="1"/>
  <c r="Y320" i="7"/>
  <c r="AH320" i="7" s="1"/>
  <c r="Y97" i="7"/>
  <c r="AH97" i="7" s="1"/>
  <c r="Y275" i="7"/>
  <c r="AH275" i="7" s="1"/>
  <c r="Y702" i="7"/>
  <c r="AH702" i="7" s="1"/>
  <c r="Y645" i="7"/>
  <c r="AH645" i="7" s="1"/>
  <c r="Y541" i="7"/>
  <c r="AH541" i="7" s="1"/>
  <c r="Y105" i="7"/>
  <c r="AH105" i="7" s="1"/>
  <c r="Y934" i="7"/>
  <c r="AH934" i="7" s="1"/>
  <c r="Y724" i="7"/>
  <c r="AH724" i="7" s="1"/>
  <c r="Y234" i="7"/>
  <c r="AH234" i="7" s="1"/>
  <c r="Y795" i="7"/>
  <c r="AH795" i="7" s="1"/>
  <c r="Y383" i="7"/>
  <c r="AH383" i="7" s="1"/>
  <c r="AH63" i="7"/>
  <c r="Y679" i="7"/>
  <c r="AH679" i="7" s="1"/>
  <c r="Y573" i="7"/>
  <c r="AH573" i="7" s="1"/>
  <c r="Y445" i="7"/>
  <c r="AH445" i="7" s="1"/>
  <c r="Y609" i="7"/>
  <c r="AH609" i="7" s="1"/>
  <c r="Y823" i="7"/>
  <c r="AH823" i="7" s="1"/>
  <c r="Y696" i="7"/>
  <c r="AH696" i="7" s="1"/>
  <c r="Y546" i="7"/>
  <c r="AH546" i="7" s="1"/>
  <c r="Y165" i="7"/>
  <c r="AH165" i="7" s="1"/>
  <c r="Y270" i="7"/>
  <c r="AH270" i="7" s="1"/>
  <c r="Y1047" i="7"/>
  <c r="AH1047" i="7" s="1"/>
  <c r="Y1019" i="7"/>
  <c r="AH1019" i="7" s="1"/>
  <c r="Y619" i="7"/>
  <c r="AH619" i="7" s="1"/>
  <c r="Y494" i="7"/>
  <c r="AH494" i="7" s="1"/>
  <c r="Y301" i="7"/>
  <c r="AH301" i="7" s="1"/>
  <c r="Y793" i="7"/>
  <c r="AH793" i="7" s="1"/>
  <c r="Y416" i="7"/>
  <c r="AH416" i="7" s="1"/>
  <c r="Y998" i="7"/>
  <c r="AH998" i="7" s="1"/>
  <c r="Y1002" i="7"/>
  <c r="AH1002" i="7" s="1"/>
  <c r="AH52" i="7"/>
  <c r="Y563" i="7"/>
  <c r="AH563" i="7" s="1"/>
  <c r="Y244" i="7"/>
  <c r="AH244" i="7" s="1"/>
  <c r="AH71" i="7"/>
  <c r="Y713" i="7"/>
  <c r="AH713" i="7" s="1"/>
  <c r="Y1057" i="7"/>
  <c r="AH1057" i="7" s="1"/>
  <c r="Y341" i="7"/>
  <c r="AH341" i="7" s="1"/>
  <c r="Y325" i="7"/>
  <c r="AH325" i="7" s="1"/>
  <c r="Y577" i="7"/>
  <c r="AH577" i="7" s="1"/>
  <c r="Y268" i="7"/>
  <c r="AH268" i="7" s="1"/>
  <c r="Y110" i="7"/>
  <c r="AH110" i="7" s="1"/>
  <c r="Y335" i="7"/>
  <c r="AH335" i="7" s="1"/>
  <c r="Y277" i="7"/>
  <c r="AH277" i="7" s="1"/>
  <c r="Y139" i="7"/>
  <c r="AH139" i="7" s="1"/>
  <c r="Y647" i="7"/>
  <c r="AH647" i="7" s="1"/>
  <c r="AH55" i="7"/>
  <c r="Y450" i="7"/>
  <c r="AH450" i="7" s="1"/>
  <c r="Y816" i="7"/>
  <c r="AH816" i="7" s="1"/>
  <c r="Y173" i="7"/>
  <c r="AH173" i="7" s="1"/>
  <c r="Y1043" i="7"/>
  <c r="AH1043" i="7" s="1"/>
  <c r="Y180" i="7"/>
  <c r="AH180" i="7" s="1"/>
  <c r="Y338" i="7"/>
  <c r="AH338" i="7" s="1"/>
  <c r="Y870" i="7"/>
  <c r="AH870" i="7" s="1"/>
  <c r="Y1064" i="7"/>
  <c r="AH1064" i="7" s="1"/>
  <c r="Y310" i="7"/>
  <c r="AH310" i="7" s="1"/>
  <c r="Y102" i="7"/>
  <c r="AH102" i="7" s="1"/>
  <c r="Y599" i="7"/>
  <c r="AH599" i="7" s="1"/>
  <c r="Y908" i="7"/>
  <c r="AH908" i="7" s="1"/>
  <c r="Y652" i="7"/>
  <c r="AH652" i="7" s="1"/>
  <c r="Y936" i="7"/>
  <c r="AH936" i="7" s="1"/>
  <c r="Y641" i="7"/>
  <c r="AH641" i="7" s="1"/>
  <c r="Y205" i="7"/>
  <c r="AH205" i="7" s="1"/>
  <c r="Y476" i="7"/>
  <c r="AH476" i="7" s="1"/>
  <c r="Y482" i="7"/>
  <c r="AH482" i="7" s="1"/>
  <c r="AH61" i="7"/>
  <c r="Y892" i="7"/>
  <c r="AH892" i="7" s="1"/>
  <c r="Y140" i="7"/>
  <c r="AH140" i="7" s="1"/>
  <c r="Y157" i="7"/>
  <c r="AH157" i="7" s="1"/>
  <c r="AH58" i="7"/>
  <c r="AH26" i="7"/>
  <c r="Y783" i="7"/>
  <c r="AH783" i="7" s="1"/>
  <c r="Y1005" i="7"/>
  <c r="AH1005" i="7" s="1"/>
  <c r="Y243" i="7"/>
  <c r="AH243" i="7" s="1"/>
  <c r="Y558" i="7"/>
  <c r="AH558" i="7" s="1"/>
  <c r="Y883" i="7"/>
  <c r="AH883" i="7" s="1"/>
  <c r="Y432" i="7"/>
  <c r="AH432" i="7" s="1"/>
  <c r="Y967" i="7"/>
  <c r="AH967" i="7" s="1"/>
  <c r="Y95" i="7"/>
  <c r="AH95" i="7" s="1"/>
  <c r="Y109" i="7"/>
  <c r="AH109" i="7" s="1"/>
  <c r="Y266" i="7"/>
  <c r="AH266" i="7" s="1"/>
  <c r="AH59" i="7"/>
  <c r="Y680" i="7"/>
  <c r="AH680" i="7" s="1"/>
  <c r="Y800" i="7"/>
  <c r="AH800" i="7" s="1"/>
  <c r="Y860" i="7"/>
  <c r="AH860" i="7" s="1"/>
  <c r="Y536" i="7"/>
  <c r="AH536" i="7" s="1"/>
  <c r="Y983" i="7"/>
  <c r="AH983" i="7" s="1"/>
  <c r="Y135" i="7"/>
  <c r="AH135" i="7" s="1"/>
  <c r="Y425" i="7"/>
  <c r="AH425" i="7" s="1"/>
  <c r="Y303" i="7"/>
  <c r="AH303" i="7" s="1"/>
  <c r="Y312" i="7"/>
  <c r="AH312" i="7" s="1"/>
  <c r="Y162" i="7"/>
  <c r="AH162" i="7" s="1"/>
  <c r="Y772" i="7"/>
  <c r="AH772" i="7" s="1"/>
  <c r="Y167" i="7"/>
  <c r="AH167" i="7" s="1"/>
  <c r="Y318" i="7"/>
  <c r="AH318" i="7" s="1"/>
  <c r="Y943" i="7"/>
  <c r="AH943" i="7" s="1"/>
  <c r="Y623" i="7"/>
  <c r="AH623" i="7" s="1"/>
  <c r="Y171" i="7"/>
  <c r="AH171" i="7" s="1"/>
  <c r="Y480" i="7"/>
  <c r="AH480" i="7" s="1"/>
  <c r="Y352" i="7"/>
  <c r="AH352" i="7" s="1"/>
  <c r="Y637" i="7"/>
  <c r="AH637" i="7" s="1"/>
  <c r="Y217" i="7"/>
  <c r="AH217" i="7" s="1"/>
  <c r="Y1015" i="7"/>
  <c r="AH1015" i="7" s="1"/>
  <c r="Y537" i="7"/>
  <c r="AH537" i="7" s="1"/>
  <c r="Y502" i="7"/>
  <c r="AH502" i="7" s="1"/>
  <c r="Y733" i="7"/>
  <c r="AH733" i="7" s="1"/>
  <c r="Y472" i="7"/>
  <c r="AH472" i="7" s="1"/>
  <c r="Y257" i="7"/>
  <c r="AH257" i="7" s="1"/>
  <c r="Y366" i="7"/>
  <c r="AH366" i="7" s="1"/>
  <c r="Y767" i="7"/>
  <c r="AH767" i="7" s="1"/>
  <c r="AH14" i="7"/>
  <c r="Y597" i="7"/>
  <c r="AH597" i="7" s="1"/>
  <c r="Y889" i="7"/>
  <c r="AH889" i="7" s="1"/>
  <c r="Y424" i="7"/>
  <c r="AH424" i="7" s="1"/>
  <c r="Y161" i="7"/>
  <c r="AH161" i="7" s="1"/>
  <c r="Y921" i="7"/>
  <c r="AH921" i="7" s="1"/>
  <c r="Y885" i="7"/>
  <c r="AH885" i="7" s="1"/>
  <c r="Y1093" i="7"/>
  <c r="AH1093" i="7" s="1"/>
  <c r="Y116" i="7"/>
  <c r="AH116" i="7" s="1"/>
  <c r="Y307" i="7"/>
  <c r="AH307" i="7" s="1"/>
  <c r="Y649" i="7"/>
  <c r="AH649" i="7" s="1"/>
  <c r="Y1073" i="7"/>
  <c r="AH1073" i="7" s="1"/>
  <c r="AH32" i="7"/>
  <c r="Y838" i="7"/>
  <c r="AH838" i="7" s="1"/>
  <c r="Y423" i="7"/>
  <c r="AH423" i="7" s="1"/>
  <c r="Y444" i="7"/>
  <c r="AH444" i="7" s="1"/>
  <c r="Y782" i="7"/>
  <c r="AH782" i="7" s="1"/>
  <c r="Y760" i="7"/>
  <c r="AH760" i="7" s="1"/>
  <c r="Y602" i="7"/>
  <c r="AH602" i="7" s="1"/>
  <c r="Y992" i="7"/>
  <c r="AH992" i="7" s="1"/>
  <c r="Y265" i="7"/>
  <c r="AH265" i="7" s="1"/>
  <c r="Y214" i="7"/>
  <c r="AH214" i="7" s="1"/>
  <c r="Y175" i="7"/>
  <c r="AH175" i="7" s="1"/>
  <c r="Y777" i="7"/>
  <c r="AH777" i="7" s="1"/>
  <c r="Y994" i="7"/>
  <c r="AH994" i="7" s="1"/>
  <c r="Y415" i="7"/>
  <c r="AH415" i="7" s="1"/>
  <c r="Y168" i="7"/>
  <c r="AH168" i="7" s="1"/>
  <c r="Y479" i="7"/>
  <c r="AH479" i="7" s="1"/>
  <c r="Y744" i="7"/>
  <c r="AH744" i="7" s="1"/>
  <c r="Y323" i="7"/>
  <c r="AH323" i="7" s="1"/>
  <c r="Y1099" i="7"/>
  <c r="AH1099" i="7" s="1"/>
  <c r="Y615" i="7"/>
  <c r="AH615" i="7" s="1"/>
  <c r="AH15" i="7"/>
  <c r="Y409" i="7"/>
  <c r="AH409" i="7" s="1"/>
  <c r="Y509" i="7"/>
  <c r="AH509" i="7" s="1"/>
  <c r="Y158" i="7"/>
  <c r="AH158" i="7" s="1"/>
  <c r="Y376" i="7"/>
  <c r="AH376" i="7" s="1"/>
  <c r="Y106" i="7"/>
  <c r="AH106" i="7" s="1"/>
  <c r="Y886" i="7"/>
  <c r="AH886" i="7" s="1"/>
  <c r="Y839" i="7"/>
  <c r="AH839" i="7" s="1"/>
  <c r="Y856" i="7"/>
  <c r="AH856" i="7" s="1"/>
  <c r="Y370" i="7"/>
  <c r="AH370" i="7" s="1"/>
  <c r="Y979" i="7"/>
  <c r="AH979" i="7" s="1"/>
  <c r="AH37" i="7"/>
  <c r="Y485" i="7"/>
  <c r="AH485" i="7" s="1"/>
  <c r="Y898" i="7"/>
  <c r="AH898" i="7" s="1"/>
  <c r="Y639" i="7"/>
  <c r="AH639" i="7" s="1"/>
  <c r="Y421" i="7"/>
  <c r="AH421" i="7" s="1"/>
  <c r="Y368" i="7"/>
  <c r="AH368" i="7" s="1"/>
  <c r="Y504" i="7"/>
  <c r="AH504" i="7" s="1"/>
  <c r="Y387" i="7"/>
  <c r="AH387" i="7" s="1"/>
  <c r="AH68" i="7"/>
  <c r="Y533" i="7"/>
  <c r="AH533" i="7" s="1"/>
  <c r="Y233" i="7"/>
  <c r="AH233" i="7" s="1"/>
  <c r="Y539" i="7"/>
  <c r="AH539" i="7" s="1"/>
  <c r="Y671" i="7"/>
  <c r="AH671" i="7" s="1"/>
  <c r="Y732" i="7"/>
  <c r="AH732" i="7" s="1"/>
  <c r="AH27" i="7"/>
  <c r="Y855" i="7"/>
  <c r="AH855" i="7" s="1"/>
  <c r="Y478" i="7"/>
  <c r="AH478" i="7" s="1"/>
  <c r="Y945" i="7"/>
  <c r="AH945" i="7" s="1"/>
  <c r="Y697" i="7"/>
  <c r="AH697" i="7" s="1"/>
  <c r="Y328" i="7"/>
  <c r="AH328" i="7" s="1"/>
  <c r="Y496" i="7"/>
  <c r="AH496" i="7" s="1"/>
  <c r="Y638" i="7"/>
  <c r="AH638" i="7" s="1"/>
  <c r="AH49" i="7"/>
  <c r="Y1045" i="7"/>
  <c r="AH1045" i="7" s="1"/>
  <c r="Y876" i="7"/>
  <c r="AH876" i="7" s="1"/>
  <c r="Y377" i="7"/>
  <c r="AH377" i="7" s="1"/>
  <c r="Y315" i="7"/>
  <c r="AH315" i="7" s="1"/>
  <c r="Y740" i="7"/>
  <c r="AH740" i="7" s="1"/>
  <c r="Y720" i="7"/>
  <c r="AH720" i="7" s="1"/>
  <c r="Y764" i="7"/>
  <c r="AH764" i="7" s="1"/>
  <c r="Y232" i="7"/>
  <c r="AH232" i="7" s="1"/>
  <c r="Y590" i="7"/>
  <c r="AH590" i="7" s="1"/>
  <c r="Y989" i="7"/>
  <c r="AH989" i="7" s="1"/>
  <c r="Y1008" i="7"/>
  <c r="AH1008" i="7" s="1"/>
  <c r="Y562" i="7"/>
  <c r="AH562" i="7" s="1"/>
  <c r="Y1003" i="7"/>
  <c r="AH1003" i="7" s="1"/>
  <c r="Y894" i="7"/>
  <c r="AH894" i="7" s="1"/>
  <c r="Y554" i="7"/>
  <c r="AH554" i="7" s="1"/>
  <c r="Y462" i="7"/>
  <c r="AH462" i="7" s="1"/>
  <c r="Y1100" i="7"/>
  <c r="AH1100" i="7" s="1"/>
  <c r="Y1066" i="7"/>
  <c r="AH1066" i="7" s="1"/>
  <c r="Y431" i="7"/>
  <c r="AH431" i="7" s="1"/>
  <c r="Y239" i="7"/>
  <c r="AH239" i="7" s="1"/>
  <c r="Y402" i="7"/>
  <c r="AH402" i="7" s="1"/>
  <c r="Y344" i="7"/>
  <c r="AH344" i="7" s="1"/>
  <c r="AH89" i="7"/>
  <c r="Y280" i="7"/>
  <c r="AH280" i="7" s="1"/>
  <c r="Y867" i="7"/>
  <c r="AH867" i="7" s="1"/>
  <c r="Y356" i="7"/>
  <c r="AH356" i="7" s="1"/>
  <c r="Y690" i="7"/>
  <c r="AH690" i="7" s="1"/>
  <c r="Y589" i="7"/>
  <c r="AH589" i="7" s="1"/>
  <c r="Y982" i="7"/>
  <c r="AH982" i="7" s="1"/>
  <c r="Y495" i="7"/>
  <c r="AH495" i="7" s="1"/>
  <c r="Y1054" i="7"/>
  <c r="AH1054" i="7" s="1"/>
  <c r="AH73" i="7"/>
  <c r="Y515" i="7"/>
  <c r="AH515" i="7" s="1"/>
  <c r="Y810" i="7"/>
  <c r="AH810" i="7" s="1"/>
  <c r="Y392" i="7"/>
  <c r="AH392" i="7" s="1"/>
  <c r="Y184" i="7"/>
  <c r="AH184" i="7" s="1"/>
  <c r="Y831" i="7"/>
  <c r="AH831" i="7" s="1"/>
  <c r="Y306" i="7"/>
  <c r="AH306" i="7" s="1"/>
  <c r="Y283" i="7"/>
  <c r="AH283" i="7" s="1"/>
  <c r="Y526" i="7"/>
  <c r="AH526" i="7" s="1"/>
  <c r="Y389" i="7"/>
  <c r="AH389" i="7" s="1"/>
  <c r="Y150" i="7"/>
  <c r="AH150" i="7" s="1"/>
  <c r="Y531" i="7"/>
  <c r="AH531" i="7" s="1"/>
  <c r="Y115" i="7"/>
  <c r="AH115" i="7" s="1"/>
  <c r="Y346" i="7"/>
  <c r="AH346" i="7" s="1"/>
  <c r="Y957" i="7"/>
  <c r="AH957" i="7" s="1"/>
  <c r="Y728" i="7"/>
  <c r="AH728" i="7" s="1"/>
  <c r="Y228" i="7"/>
  <c r="AH228" i="7" s="1"/>
  <c r="Y477" i="7"/>
  <c r="AH477" i="7" s="1"/>
  <c r="Y817" i="7"/>
  <c r="AH817" i="7" s="1"/>
  <c r="Y407" i="7"/>
  <c r="AH407" i="7" s="1"/>
  <c r="Y866" i="7"/>
  <c r="AH866" i="7" s="1"/>
  <c r="Y971" i="7"/>
  <c r="AH971" i="7" s="1"/>
  <c r="Y656" i="7"/>
  <c r="AH656" i="7" s="1"/>
  <c r="Y1014" i="7"/>
  <c r="AH1014" i="7" s="1"/>
  <c r="Y661" i="7"/>
  <c r="AH661" i="7" s="1"/>
  <c r="Y458" i="7"/>
  <c r="AH458" i="7" s="1"/>
  <c r="Y643" i="7"/>
  <c r="AH643" i="7" s="1"/>
  <c r="Y336" i="7"/>
  <c r="AH336" i="7" s="1"/>
  <c r="Y529" i="7"/>
  <c r="AH529" i="7" s="1"/>
  <c r="Y742" i="7"/>
  <c r="AH742" i="7" s="1"/>
  <c r="Y625" i="7"/>
  <c r="AH625" i="7" s="1"/>
  <c r="Y736" i="7"/>
  <c r="AH736" i="7" s="1"/>
  <c r="Y663" i="7"/>
  <c r="AH663" i="7" s="1"/>
  <c r="Y901" i="7"/>
  <c r="AH901" i="7" s="1"/>
  <c r="Y916" i="7"/>
  <c r="AH916" i="7" s="1"/>
  <c r="Y715" i="7"/>
  <c r="AH715" i="7" s="1"/>
  <c r="Y224" i="7"/>
  <c r="AH224" i="7" s="1"/>
  <c r="Y592" i="7"/>
  <c r="AH592" i="7" s="1"/>
  <c r="Y99" i="7"/>
  <c r="AH99" i="7" s="1"/>
  <c r="AH90" i="7"/>
  <c r="Y124" i="7"/>
  <c r="AH124" i="7" s="1"/>
  <c r="AH77" i="7"/>
  <c r="Y358" i="7"/>
  <c r="AH358" i="7" s="1"/>
  <c r="AH24" i="7"/>
  <c r="Y745" i="7"/>
  <c r="AH745" i="7" s="1"/>
  <c r="Y438" i="7"/>
  <c r="AH438" i="7" s="1"/>
  <c r="Y751" i="7"/>
  <c r="AH751" i="7" s="1"/>
  <c r="AH25" i="7"/>
  <c r="Y807" i="7"/>
  <c r="AH807" i="7" s="1"/>
  <c r="Y279" i="7"/>
  <c r="AH279" i="7" s="1"/>
  <c r="Y274" i="7"/>
  <c r="AH274" i="7" s="1"/>
  <c r="Y288" i="7"/>
  <c r="AH288" i="7" s="1"/>
  <c r="Y918" i="7"/>
  <c r="AH918" i="7" s="1"/>
  <c r="Y688" i="7"/>
  <c r="AH688" i="7" s="1"/>
  <c r="Y179" i="7"/>
  <c r="AH179" i="7" s="1"/>
  <c r="Y944" i="7"/>
  <c r="AH944" i="7" s="1"/>
  <c r="Y610" i="7"/>
  <c r="AH610" i="7" s="1"/>
  <c r="Y665" i="7"/>
  <c r="AH665" i="7" s="1"/>
  <c r="Y291" i="7"/>
  <c r="AH291" i="7" s="1"/>
  <c r="Y1023" i="7"/>
  <c r="AH1023" i="7" s="1"/>
  <c r="Y250" i="7"/>
  <c r="AH250" i="7" s="1"/>
  <c r="Y718" i="7"/>
  <c r="AH718" i="7" s="1"/>
  <c r="Y367" i="7"/>
  <c r="AH367" i="7" s="1"/>
  <c r="Y190" i="7"/>
  <c r="AH190" i="7" s="1"/>
  <c r="Y215" i="7"/>
  <c r="AH215" i="7" s="1"/>
  <c r="Y222" i="7"/>
  <c r="AH222" i="7" s="1"/>
  <c r="Y543" i="7"/>
  <c r="AH543" i="7" s="1"/>
  <c r="Y805" i="7"/>
  <c r="AH805" i="7" s="1"/>
  <c r="Y553" i="7"/>
  <c r="AH553" i="7" s="1"/>
  <c r="AH88" i="7"/>
  <c r="Y775" i="7"/>
  <c r="AH775" i="7" s="1"/>
  <c r="AH75" i="7"/>
  <c r="Y256" i="7"/>
  <c r="AH256" i="7" s="1"/>
  <c r="Y753" i="7"/>
  <c r="AH753" i="7" s="1"/>
  <c r="Y762" i="7"/>
  <c r="AH762" i="7" s="1"/>
  <c r="Y804" i="7"/>
  <c r="AH804" i="7" s="1"/>
  <c r="Y1058" i="7"/>
  <c r="AH1058" i="7" s="1"/>
  <c r="Y108" i="7"/>
  <c r="AH108" i="7" s="1"/>
  <c r="Y654" i="7"/>
  <c r="AH654" i="7" s="1"/>
  <c r="Y731" i="7"/>
  <c r="AH731" i="7" s="1"/>
  <c r="Y398" i="7"/>
  <c r="AH398" i="7" s="1"/>
  <c r="Y1039" i="7"/>
  <c r="AH1039" i="7" s="1"/>
  <c r="Y419" i="7"/>
  <c r="AH419" i="7" s="1"/>
  <c r="AH78" i="7"/>
  <c r="Y651" i="7"/>
  <c r="AH651" i="7" s="1"/>
  <c r="Y530" i="7"/>
  <c r="AH530" i="7" s="1"/>
  <c r="Y593" i="7"/>
  <c r="AH593" i="7" s="1"/>
  <c r="Y626" i="7"/>
  <c r="AH626" i="7" s="1"/>
  <c r="Y560" i="7"/>
  <c r="AH560" i="7" s="1"/>
  <c r="Y1095" i="7"/>
  <c r="AH1095" i="7" s="1"/>
  <c r="Y342" i="7"/>
  <c r="AH342" i="7" s="1"/>
  <c r="Y119" i="7"/>
  <c r="AH119" i="7" s="1"/>
  <c r="Y489" i="7"/>
  <c r="AH489" i="7" s="1"/>
  <c r="Y314" i="7"/>
  <c r="AH314" i="7" s="1"/>
  <c r="Y252" i="7"/>
  <c r="AH252" i="7" s="1"/>
  <c r="Y287" i="7"/>
  <c r="AH287" i="7" s="1"/>
  <c r="Y295" i="7"/>
  <c r="AH295" i="7" s="1"/>
  <c r="Y259" i="7"/>
  <c r="AH259" i="7" s="1"/>
  <c r="Y470" i="7"/>
  <c r="AH470" i="7" s="1"/>
  <c r="AH38" i="7"/>
  <c r="Y791" i="7"/>
  <c r="AH791" i="7" s="1"/>
  <c r="Y527" i="7"/>
  <c r="AH527" i="7" s="1"/>
  <c r="Y411" i="7"/>
  <c r="AH411" i="7" s="1"/>
  <c r="Y550" i="7"/>
  <c r="AH550" i="7" s="1"/>
  <c r="Y578" i="7"/>
  <c r="AH578" i="7" s="1"/>
  <c r="AH22" i="7"/>
  <c r="Y959" i="7"/>
  <c r="AH959" i="7" s="1"/>
  <c r="Y400" i="7"/>
  <c r="AH400" i="7" s="1"/>
  <c r="Y326" i="7"/>
  <c r="AH326" i="7" s="1"/>
  <c r="Y166" i="7"/>
  <c r="AH166" i="7" s="1"/>
  <c r="Y624" i="7"/>
  <c r="AH624" i="7" s="1"/>
  <c r="Y895" i="7"/>
  <c r="AH895" i="7" s="1"/>
  <c r="Y633" i="7"/>
  <c r="AH633" i="7" s="1"/>
  <c r="Y1106" i="7"/>
  <c r="AH1106" i="7" s="1"/>
  <c r="Y519" i="7"/>
  <c r="AH519" i="7" s="1"/>
  <c r="Y121" i="7"/>
  <c r="AH121" i="7" s="1"/>
  <c r="Y827" i="7"/>
  <c r="AH827" i="7" s="1"/>
  <c r="Y727" i="7"/>
  <c r="AH727" i="7" s="1"/>
  <c r="Y254" i="7"/>
  <c r="AH254" i="7" s="1"/>
  <c r="Y674" i="7"/>
  <c r="AH674" i="7" s="1"/>
  <c r="Y209" i="7"/>
  <c r="AH209" i="7" s="1"/>
  <c r="Y433" i="7"/>
  <c r="AH433" i="7" s="1"/>
  <c r="AH57" i="7"/>
  <c r="Y182" i="7"/>
  <c r="AH182" i="7" s="1"/>
  <c r="Y207" i="7"/>
  <c r="AH207" i="7" s="1"/>
  <c r="Y739" i="7"/>
  <c r="AH739" i="7" s="1"/>
  <c r="Y600" i="7"/>
  <c r="AH600" i="7" s="1"/>
  <c r="Y347" i="7"/>
  <c r="AH347" i="7" s="1"/>
  <c r="Y758" i="7"/>
  <c r="AH758" i="7" s="1"/>
  <c r="Y463" i="7"/>
  <c r="AH463" i="7" s="1"/>
  <c r="Y752" i="7"/>
  <c r="AH752" i="7" s="1"/>
  <c r="AH50" i="7"/>
  <c r="Y917" i="7"/>
  <c r="AH917" i="7" s="1"/>
  <c r="Y1034" i="7"/>
  <c r="AH1034" i="7" s="1"/>
  <c r="Y521" i="7"/>
  <c r="AH521" i="7" s="1"/>
  <c r="Y784" i="7"/>
  <c r="AH784" i="7" s="1"/>
  <c r="Y678" i="7"/>
  <c r="AH678" i="7" s="1"/>
  <c r="Y738" i="7"/>
  <c r="AH738" i="7" s="1"/>
  <c r="Y542" i="7"/>
  <c r="AH542" i="7" s="1"/>
  <c r="Z1114" i="7"/>
  <c r="Z1118" i="7" s="1"/>
  <c r="Y13" i="7"/>
  <c r="AH86" i="7"/>
  <c r="Y931" i="7"/>
  <c r="AH931" i="7" s="1"/>
  <c r="Y825" i="7"/>
  <c r="AH825" i="7" s="1"/>
  <c r="Y210" i="7"/>
  <c r="AH210" i="7" s="1"/>
  <c r="Y176" i="7"/>
  <c r="AH176" i="7" s="1"/>
  <c r="Y726" i="7"/>
  <c r="AH726" i="7" s="1"/>
  <c r="AH80" i="7"/>
  <c r="Y271" i="7"/>
  <c r="AH271" i="7" s="1"/>
  <c r="Y483" i="7"/>
  <c r="AH483" i="7" s="1"/>
  <c r="Y689" i="7"/>
  <c r="AH689" i="7" s="1"/>
  <c r="Y655" i="7"/>
  <c r="AH655" i="7" s="1"/>
  <c r="Y160" i="7"/>
  <c r="AH160" i="7" s="1"/>
  <c r="Y667" i="7"/>
  <c r="AH667" i="7" s="1"/>
  <c r="Y401" i="7"/>
  <c r="AH401" i="7" s="1"/>
  <c r="Y522" i="7"/>
  <c r="AH522" i="7" s="1"/>
  <c r="Y1078" i="7"/>
  <c r="AH1078" i="7" s="1"/>
  <c r="Y712" i="7"/>
  <c r="AH712" i="7" s="1"/>
  <c r="Y591" i="7"/>
  <c r="AH591" i="7" s="1"/>
  <c r="Y410" i="7"/>
  <c r="AH410" i="7" s="1"/>
  <c r="Y201" i="7"/>
  <c r="AH201" i="7" s="1"/>
  <c r="Y834" i="7"/>
  <c r="AH834" i="7" s="1"/>
  <c r="Y551" i="7"/>
  <c r="AH551" i="7" s="1"/>
  <c r="Y861" i="7"/>
  <c r="AH861" i="7" s="1"/>
  <c r="Y113" i="7"/>
  <c r="AH113" i="7" s="1"/>
  <c r="Y384" i="7"/>
  <c r="AH384" i="7" s="1"/>
  <c r="Y730" i="7"/>
  <c r="AH730" i="7" s="1"/>
  <c r="Y717" i="7"/>
  <c r="AH717" i="7" s="1"/>
  <c r="Y721" i="7"/>
  <c r="AH721" i="7" s="1"/>
  <c r="Y1096" i="7"/>
  <c r="AH1096" i="7" s="1"/>
  <c r="AH56" i="7"/>
  <c r="AH48" i="7"/>
  <c r="Y191" i="7"/>
  <c r="AH191" i="7" s="1"/>
  <c r="Y771" i="7"/>
  <c r="AH771" i="7" s="1"/>
  <c r="Y492" i="7"/>
  <c r="AH492" i="7" s="1"/>
  <c r="Y1089" i="7"/>
  <c r="AH1089" i="7" s="1"/>
  <c r="Y927" i="7"/>
  <c r="AH927" i="7" s="1"/>
  <c r="AH43" i="7"/>
  <c r="Y535" i="7"/>
  <c r="AH535" i="7" s="1"/>
  <c r="Y399" i="7"/>
  <c r="AH399" i="7" s="1"/>
  <c r="Y468" i="7"/>
  <c r="AH468" i="7" s="1"/>
  <c r="Y267" i="7"/>
  <c r="AH267" i="7" s="1"/>
  <c r="Y147" i="7"/>
  <c r="AH147" i="7" s="1"/>
  <c r="Y355" i="7"/>
  <c r="AH355" i="7" s="1"/>
  <c r="Y505" i="7"/>
  <c r="AH505" i="7" s="1"/>
  <c r="Y981" i="7"/>
  <c r="AH981" i="7" s="1"/>
  <c r="Y159" i="7"/>
  <c r="AH159" i="7" s="1"/>
  <c r="Y241" i="7"/>
  <c r="AH241" i="7" s="1"/>
  <c r="Y414" i="7"/>
  <c r="AH414" i="7" s="1"/>
  <c r="Y670" i="7"/>
  <c r="AH670" i="7" s="1"/>
  <c r="Y707" i="7"/>
  <c r="AH707" i="7" s="1"/>
  <c r="Y658" i="7"/>
  <c r="AH658" i="7" s="1"/>
  <c r="Y219" i="7"/>
  <c r="AH219" i="7" s="1"/>
  <c r="Y818" i="7"/>
  <c r="AH818" i="7" s="1"/>
  <c r="Y544" i="7"/>
  <c r="AH544" i="7" s="1"/>
  <c r="Y185" i="7"/>
  <c r="AH185" i="7" s="1"/>
  <c r="Y794" i="7"/>
  <c r="AH794" i="7" s="1"/>
  <c r="Y734" i="7"/>
  <c r="AH734" i="7" s="1"/>
  <c r="Y299" i="7"/>
  <c r="AH299" i="7" s="1"/>
  <c r="Y703" i="7"/>
  <c r="AH703" i="7" s="1"/>
  <c r="Y142" i="7"/>
  <c r="AH142" i="7" s="1"/>
  <c r="Y369" i="7"/>
  <c r="AH369" i="7" s="1"/>
  <c r="Y103" i="7"/>
  <c r="AH103" i="7" s="1"/>
  <c r="AH34" i="7"/>
  <c r="AH47" i="7"/>
  <c r="Y616" i="7"/>
  <c r="AH616" i="7" s="1"/>
  <c r="AH46" i="7"/>
  <c r="Y296" i="7"/>
  <c r="AH296" i="7" s="1"/>
  <c r="Y687" i="7"/>
  <c r="AH687" i="7" s="1"/>
  <c r="Y406" i="7"/>
  <c r="AH406" i="7" s="1"/>
  <c r="Y559" i="7"/>
  <c r="AH559" i="7" s="1"/>
  <c r="Y587" i="7"/>
  <c r="AH587" i="7" s="1"/>
  <c r="Y281" i="7"/>
  <c r="AH281" i="7" s="1"/>
  <c r="Y351" i="7"/>
  <c r="AH351" i="7" s="1"/>
  <c r="Y594" i="7"/>
  <c r="AH594" i="7" s="1"/>
  <c r="AH30" i="7"/>
  <c r="Y1114" i="7" l="1"/>
  <c r="Y1118" i="7" s="1"/>
  <c r="AH13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Darren Blandon</author>
  </authors>
  <commentList>
    <comment ref="J2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Darren Blandon:</t>
        </r>
        <r>
          <rPr>
            <sz val="9"/>
            <color indexed="81"/>
            <rFont val="Tahoma"/>
            <family val="2"/>
          </rPr>
          <t xml:space="preserve">
Aled/Ian need to condense the number of bank GL analysis codes to tie up with the bank rec</t>
        </r>
      </text>
    </comment>
  </commentList>
</comments>
</file>

<file path=xl/sharedStrings.xml><?xml version="1.0" encoding="utf-8"?>
<sst xmlns="http://schemas.openxmlformats.org/spreadsheetml/2006/main" count="13416" uniqueCount="3787">
  <si>
    <t>template_name</t>
  </si>
  <si>
    <t>HEIW_TB_EXPANDED</t>
  </si>
  <si>
    <t>template_description</t>
  </si>
  <si>
    <t>template_language</t>
  </si>
  <si>
    <t>US</t>
  </si>
  <si>
    <t>template_app_short_name</t>
  </si>
  <si>
    <t>SQLGL</t>
  </si>
  <si>
    <t>template_code</t>
  </si>
  <si>
    <t>HEIW_TB_EXPANDED_XLS</t>
  </si>
  <si>
    <t>datasource_app_short_name</t>
  </si>
  <si>
    <t>datasource_code</t>
  </si>
  <si>
    <t>RGRARG</t>
  </si>
  <si>
    <t>rg_report_id</t>
  </si>
  <si>
    <t>DLRGRptInfoLocation</t>
  </si>
  <si>
    <t>C:\Users\al219019\AppData\Local\Temp\FRMrad1CBAE.xml</t>
  </si>
  <si>
    <t>DLRGRptInfoSuccessfull</t>
  </si>
  <si>
    <t>Y</t>
  </si>
  <si>
    <t>&amp;ReportTitle</t>
  </si>
  <si>
    <t>&amp;LedgerName</t>
  </si>
  <si>
    <t>&amp;CurrentPeriod &amp;Currency</t>
  </si>
  <si>
    <t>&amp;SubmissionDate</t>
  </si>
  <si>
    <t>&amp;ContentSetExpansionValue</t>
  </si>
  <si>
    <t>&amp;10</t>
  </si>
  <si>
    <t>&amp;ColumnHeadingLine1</t>
  </si>
  <si>
    <t xml:space="preserve">&amp;10        </t>
  </si>
  <si>
    <t>&amp;20       TOTAL TRIAL BALANCE</t>
  </si>
  <si>
    <t>Date</t>
  </si>
  <si>
    <t>Time</t>
  </si>
  <si>
    <t>Log Level</t>
  </si>
  <si>
    <t>Source</t>
  </si>
  <si>
    <t>Description</t>
  </si>
  <si>
    <t>Action</t>
  </si>
  <si>
    <t>ERROR</t>
  </si>
  <si>
    <t>FrmUtilsModule.DeleteFile</t>
  </si>
  <si>
    <t>Unable to cleanup file: C:\Users\al219019\AppData\Local\Temp\frmradFC65C.xls Err.Description: 70 Permission denied</t>
  </si>
  <si>
    <t/>
  </si>
  <si>
    <t>HEIW TRIAL BALANCE EXPANDED REPORT</t>
  </si>
  <si>
    <t>HEIW LEDGER</t>
  </si>
  <si>
    <t>P09-19 GBP</t>
  </si>
  <si>
    <t>10-JAN-2019 14:12:12</t>
  </si>
  <si>
    <t>No specific Entity requested</t>
  </si>
  <si>
    <t>3400579,p10001r100001l100002c1001</t>
  </si>
  <si>
    <t>3400579,p10001r100001l100003c1001</t>
  </si>
  <si>
    <t>3400579,p10001r100001l100004c1001</t>
  </si>
  <si>
    <t>3400579,p10001r100001l100005c1001</t>
  </si>
  <si>
    <t>3400579,p10001r100001l100006c1001</t>
  </si>
  <si>
    <t>3400579,p10001r100001l100007c1001</t>
  </si>
  <si>
    <t>3400579,p10001r100001l100008c1001</t>
  </si>
  <si>
    <t>3400579,p10001r100001l100009c1001</t>
  </si>
  <si>
    <t>3400579,p10001r100001l100010c1001</t>
  </si>
  <si>
    <t>3400579,p10001r100001l100011c1001</t>
  </si>
  <si>
    <t>3400579,p10001r100001l100012c1001</t>
  </si>
  <si>
    <t>3400579,p10001r100001l100013c1001</t>
  </si>
  <si>
    <t>3400579,p10001r100001l100014c1001</t>
  </si>
  <si>
    <t>3400579,p10001r100001l100015c1001</t>
  </si>
  <si>
    <t>3400579,p10001r100001l100016c1001</t>
  </si>
  <si>
    <t>3400579,p10001r100001l100017c1001</t>
  </si>
  <si>
    <t>3400579,p10001r100001l100018c1001</t>
  </si>
  <si>
    <t>3400579,p10001r100001l100019c1001</t>
  </si>
  <si>
    <t>3400579,p10001r100001l100020c1001</t>
  </si>
  <si>
    <t>3400579,p10001r100001l100021c1001</t>
  </si>
  <si>
    <t>3400579,p10001r100001l100022c1001</t>
  </si>
  <si>
    <t>3400579,p10001r100001l100023c1001</t>
  </si>
  <si>
    <t>3400579,p10001r100001l100024c1001</t>
  </si>
  <si>
    <t>3400579,p10001r100001l100025c1001</t>
  </si>
  <si>
    <t>3400579,p10001r100001l100026c1001</t>
  </si>
  <si>
    <t>3400579,p10001r100001l100027c1001</t>
  </si>
  <si>
    <t>3400579,p10001r100001l100028c1001</t>
  </si>
  <si>
    <t>3400579,p10001r100001l100029c1001</t>
  </si>
  <si>
    <t>3400579,p10001r100001l100030c1001</t>
  </si>
  <si>
    <t>3400579,p10001r100001l100031c1001</t>
  </si>
  <si>
    <t>3400579,p10001r100001l100032c1001</t>
  </si>
  <si>
    <t>3400579,p10001r100001l100033c1001</t>
  </si>
  <si>
    <t>3400579,p10001r100001l100034c1001</t>
  </si>
  <si>
    <t>3400579,p10001r100001l100035c1001</t>
  </si>
  <si>
    <t>3400579,p10001r100001l100036c1001</t>
  </si>
  <si>
    <t>3400579,p10001r100001l100037c1001</t>
  </si>
  <si>
    <t>3400579,p10001r100001l100038c1001</t>
  </si>
  <si>
    <t>3400579,p10001r100001l100039c1001</t>
  </si>
  <si>
    <t>3400579,p10001r100001l100040c1001</t>
  </si>
  <si>
    <t>3400579,p10001r100001l100041c1001</t>
  </si>
  <si>
    <t>3400579,p10001r100001l100042c1001</t>
  </si>
  <si>
    <t>3400579,p10001r100001l100043c1001</t>
  </si>
  <si>
    <t>3400579,p10001r100001l100044c1001</t>
  </si>
  <si>
    <t>3400579,p10001r100001l100045c1001</t>
  </si>
  <si>
    <t>3400579,p10001r100001l100046c1001</t>
  </si>
  <si>
    <t>3400579,p10001r100001l100047c1001</t>
  </si>
  <si>
    <t>3400579,p10001r100001l100048c1001</t>
  </si>
  <si>
    <t>3400579,p10001r100001l100049c1001</t>
  </si>
  <si>
    <t>3400579,p10001r100001l100050c1001</t>
  </si>
  <si>
    <t>3400579,p10001r100001l100051c1001</t>
  </si>
  <si>
    <t>3400579,p10001r100001l100052c1001</t>
  </si>
  <si>
    <t>3400579,p10001r100001l100053c1001</t>
  </si>
  <si>
    <t>3400579,p10001r100001l100054c1001</t>
  </si>
  <si>
    <t>3400579,p10001r100001l100055c1001</t>
  </si>
  <si>
    <t>3400579,p10001r100001l100056c1001</t>
  </si>
  <si>
    <t>3400579,p10001r100001l100057c1001</t>
  </si>
  <si>
    <t>3400579,p10001r100001l100058c1001</t>
  </si>
  <si>
    <t>3400579,p10001r100001l100059c1001</t>
  </si>
  <si>
    <t>3400579,p10001r100001l100060c1001</t>
  </si>
  <si>
    <t>3400579,p10001r100001l100061c1001</t>
  </si>
  <si>
    <t>3400579,p10001r100001l100062c1001</t>
  </si>
  <si>
    <t>3400579,p10001r100001l100063c1001</t>
  </si>
  <si>
    <t>3400579,p10001r100001l100064c1001</t>
  </si>
  <si>
    <t>3400579,p10001r100001l100065c1001</t>
  </si>
  <si>
    <t>3400579,p10001r100001l100066c1001</t>
  </si>
  <si>
    <t>3400579,p10001r100001l100067c1001</t>
  </si>
  <si>
    <t>3400579,p10001r100001l100068c1001</t>
  </si>
  <si>
    <t>3400579,p10001r100001l100069c1001</t>
  </si>
  <si>
    <t>3400579,p10001r100001l100070c1001</t>
  </si>
  <si>
    <t>3400579,p10001r100001l100071c1001</t>
  </si>
  <si>
    <t>3400579,p10001r100001l100072c1001</t>
  </si>
  <si>
    <t>3400579,p10001r100001l100073c1001</t>
  </si>
  <si>
    <t>3400579,p10001r100001l100074c1001</t>
  </si>
  <si>
    <t>3400579,p10001r100001l100075c1001</t>
  </si>
  <si>
    <t>3400579,p10001r100001l100076c1001</t>
  </si>
  <si>
    <t>3400579,p10001r100001l100077c1001</t>
  </si>
  <si>
    <t>3400579,p10001r100001l100078c1001</t>
  </si>
  <si>
    <t>3400579,p10001r100001l100079c1001</t>
  </si>
  <si>
    <t>3400579,p10001r100001l100080c1001</t>
  </si>
  <si>
    <t>3400579,p10001r100001l100081c1001</t>
  </si>
  <si>
    <t>3400579,p10001r100001l100082c1001</t>
  </si>
  <si>
    <t>3400579,p10001r100001l100083c1001</t>
  </si>
  <si>
    <t>3400579,p10001r100001l100084c1001</t>
  </si>
  <si>
    <t>3400579,p10001r100001l100085c1001</t>
  </si>
  <si>
    <t>3400579,p10001r100001l100086c1001</t>
  </si>
  <si>
    <t>3400579,p10001r100001l100087c1001</t>
  </si>
  <si>
    <t>3400579,p10001r100001l100088c1001</t>
  </si>
  <si>
    <t>3400579,p10001r100001l100089c1001</t>
  </si>
  <si>
    <t>3400579,p10001r100001l100090c1001</t>
  </si>
  <si>
    <t>3400579,p10001r100001l100091c1001</t>
  </si>
  <si>
    <t>3400579,p10001r100001l100092c1001</t>
  </si>
  <si>
    <t>3400579,p10001r100001l100093c1001</t>
  </si>
  <si>
    <t>3400579,p10001r100001l100094c1001</t>
  </si>
  <si>
    <t>3400579,p10001r100001l100095c1001</t>
  </si>
  <si>
    <t>3400579,p10001r100001l100096c1001</t>
  </si>
  <si>
    <t>3400579,p10001r100001l100097c1001</t>
  </si>
  <si>
    <t>3400579,p10001r100001l100098c1001</t>
  </si>
  <si>
    <t>3400579,p10001r100001l100099c1001</t>
  </si>
  <si>
    <t>3400579,p10001r100001l100100c1001</t>
  </si>
  <si>
    <t>3400579,p10001r100001l100101c1001</t>
  </si>
  <si>
    <t>3400579,p10001r100001l100102c1001</t>
  </si>
  <si>
    <t>3400579,p10001r100001l100103c1001</t>
  </si>
  <si>
    <t>3400579,p10001r100001l100104c1001</t>
  </si>
  <si>
    <t>3400579,p10001r100001l100105c1001</t>
  </si>
  <si>
    <t>3400579,p10001r100001l100106c1001</t>
  </si>
  <si>
    <t>3400579,p10001r100001l100107c1001</t>
  </si>
  <si>
    <t>3400579,p10001r100001l100108c1001</t>
  </si>
  <si>
    <t>3400579,p10001r100001l100109c1001</t>
  </si>
  <si>
    <t>3400579,p10001r100001l100110c1001</t>
  </si>
  <si>
    <t>3400579,p10001r100001l100111c1001</t>
  </si>
  <si>
    <t>3400579,p10001r100001l100112c1001</t>
  </si>
  <si>
    <t>3400579,p10001r100001l100113c1001</t>
  </si>
  <si>
    <t>3400579,p10001r100001l100114c1001</t>
  </si>
  <si>
    <t>3400579,p10001r100001l100115c1001</t>
  </si>
  <si>
    <t>3400579,p10001r100001l100116c1001</t>
  </si>
  <si>
    <t>3400579,p10001r100001l100117c1001</t>
  </si>
  <si>
    <t>3400579,p10001r100001l100118c1001</t>
  </si>
  <si>
    <t>3400579,p10001r100001l100119c1001</t>
  </si>
  <si>
    <t>3400579,p10001r100001l100120c1001</t>
  </si>
  <si>
    <t>3400579,p10001r100001l100121c1001</t>
  </si>
  <si>
    <t>3400579,p10001r100001l100122c1001</t>
  </si>
  <si>
    <t>3400579,p10001r100001l100123c1001</t>
  </si>
  <si>
    <t>3400579,p10001r100001l100124c1001</t>
  </si>
  <si>
    <t>3400579,p10001r100001l100125c1001</t>
  </si>
  <si>
    <t>3400579,p10001r100001l100126c1001</t>
  </si>
  <si>
    <t>3400579,p10001r100001l100127c1001</t>
  </si>
  <si>
    <t>3400579,p10001r100001l100128c1001</t>
  </si>
  <si>
    <t>3400579,p10001r100001l100129c1001</t>
  </si>
  <si>
    <t>3400579,p10001r100001l100130c1001</t>
  </si>
  <si>
    <t>3400579,p10001r100001l100131c1001</t>
  </si>
  <si>
    <t>3400579,p10001r100001l100132c1001</t>
  </si>
  <si>
    <t>3400579,p10001r100001l100133c1001</t>
  </si>
  <si>
    <t>3400579,p10001r100001l100134c1001</t>
  </si>
  <si>
    <t>3400579,p10001r100001l100135c1001</t>
  </si>
  <si>
    <t>3400579,p10001r100001l100136c1001</t>
  </si>
  <si>
    <t>3400579,p10001r100001l100137c1001</t>
  </si>
  <si>
    <t>3400579,p10001r100001l100138c1001</t>
  </si>
  <si>
    <t>3400579,p10001r100001l100139c1001</t>
  </si>
  <si>
    <t>3400579,p10001r100001l100140c1001</t>
  </si>
  <si>
    <t>3400579,p10001r100001l100141c1001</t>
  </si>
  <si>
    <t>3400579,p10001r100001l100142c1001</t>
  </si>
  <si>
    <t>3400579,p10001r100001l100143c1001</t>
  </si>
  <si>
    <t>3400579,p10001r100001l100144c1001</t>
  </si>
  <si>
    <t>3400579,p10001r100001l100145c1001</t>
  </si>
  <si>
    <t>3400579,p10001r100001l100146c1001</t>
  </si>
  <si>
    <t>3400579,p10001r100001l100147c1001</t>
  </si>
  <si>
    <t>3400579,p10001r100001l100148c1001</t>
  </si>
  <si>
    <t>3400579,p10001r100001l100149c1001</t>
  </si>
  <si>
    <t>3400579,p10001r100001l100150c1001</t>
  </si>
  <si>
    <t>3400579,p10001r100001l100151c1001</t>
  </si>
  <si>
    <t>3400579,p10001r100001l100152c1001</t>
  </si>
  <si>
    <t>3400579,p10001r100001l100153c1001</t>
  </si>
  <si>
    <t>3400579,p10001r100001l100154c1001</t>
  </si>
  <si>
    <t>3400579,p10001r100001l100155c1001</t>
  </si>
  <si>
    <t>3400579,p10001r100001l100156c1001</t>
  </si>
  <si>
    <t>3400579,p10001r100001l100157c1001</t>
  </si>
  <si>
    <t>3400579,p10001r100001l100158c1001</t>
  </si>
  <si>
    <t>3400579,p10001r100001l100159c1001</t>
  </si>
  <si>
    <t>3400579,p10001r100001l100160c1001</t>
  </si>
  <si>
    <t>3400579,p10001r100001l100161c1001</t>
  </si>
  <si>
    <t>3400579,p10001r100001l100162c1001</t>
  </si>
  <si>
    <t>3400579,p10001r100001l100163c1001</t>
  </si>
  <si>
    <t>3400579,p10001r100001l100164c1001</t>
  </si>
  <si>
    <t>3400579,p10001r100001l100165c1001</t>
  </si>
  <si>
    <t>3400579,p10001r100001l100166c1001</t>
  </si>
  <si>
    <t>3400579,p10001r100001l100167c1001</t>
  </si>
  <si>
    <t>3400579,p10001r100001l100168c1001</t>
  </si>
  <si>
    <t>3400579,p10001r100001l100169c1001</t>
  </si>
  <si>
    <t>3400579,p10001r100001l100170c1001</t>
  </si>
  <si>
    <t>3400579,p10001r100001l100171c1001</t>
  </si>
  <si>
    <t>3400579,p10001r100001l100172c1001</t>
  </si>
  <si>
    <t>3400579,p10001r100001l100173c1001</t>
  </si>
  <si>
    <t>3400579,p10001r100001l100174c1001</t>
  </si>
  <si>
    <t>3400579,p10001r100001l100175c1001</t>
  </si>
  <si>
    <t>3400579,p10001r100001l100176c1001</t>
  </si>
  <si>
    <t>3400579,p10001r100001l100177c1001</t>
  </si>
  <si>
    <t>3400579,p10001r100001l100178c1001</t>
  </si>
  <si>
    <t>3400579,p10001r100001l100179c1001</t>
  </si>
  <si>
    <t>3400579,p10001r100001l100180c1001</t>
  </si>
  <si>
    <t>3400579,p10001r100001l100181c1001</t>
  </si>
  <si>
    <t>3400579,p10001r100001l100182c1001</t>
  </si>
  <si>
    <t>3400579,p10001r100001l100183c1001</t>
  </si>
  <si>
    <t>3400579,p10001r100001l100184c1001</t>
  </si>
  <si>
    <t>3400579,p10001r100001l100185c1001</t>
  </si>
  <si>
    <t>3400579,p10001r100001l100186c1001</t>
  </si>
  <si>
    <t>3400579,p10001r100001l100187c1001</t>
  </si>
  <si>
    <t>3400579,p10001r100001l100188c1001</t>
  </si>
  <si>
    <t>3400579,p10001r100001l100189c1001</t>
  </si>
  <si>
    <t>3400579,p10001r100001l100190c1001</t>
  </si>
  <si>
    <t>3400579,p10001r100001l100191c1001</t>
  </si>
  <si>
    <t>3400579,p10001r100001l100192c1001</t>
  </si>
  <si>
    <t>3400579,p10001r100001l100193c1001</t>
  </si>
  <si>
    <t>3400579,p10001r100001l100194c1001</t>
  </si>
  <si>
    <t>3400579,p10001r100001l100195c1001</t>
  </si>
  <si>
    <t>3400579,p10001r100001l100196c1001</t>
  </si>
  <si>
    <t>3400579,p10001r100001l100197c1001</t>
  </si>
  <si>
    <t>3400579,p10001r100001l100198c1001</t>
  </si>
  <si>
    <t>3400579,p10001r100001l100199c1001</t>
  </si>
  <si>
    <t>3400579,p10001r100001l100200c1001</t>
  </si>
  <si>
    <t>3400579,p10001r100001l100201c1001</t>
  </si>
  <si>
    <t>3400579,p10001r100001l100202c1001</t>
  </si>
  <si>
    <t>3400579,p10001r100001l100203c1001</t>
  </si>
  <si>
    <t>3400579,p10001r100001l100204c1001</t>
  </si>
  <si>
    <t>3400579,p10001r100001l100205c1001</t>
  </si>
  <si>
    <t>3400579,p10001r100001l100206c1001</t>
  </si>
  <si>
    <t>3400579,p10001r100001l100207c1001</t>
  </si>
  <si>
    <t>3400579,p10001r100001l100208c1001</t>
  </si>
  <si>
    <t>3400579,p10001r100001l100209c1001</t>
  </si>
  <si>
    <t>3400579,p10001r100001l100210c1001</t>
  </si>
  <si>
    <t>3400579,p10001r100001l100211c1001</t>
  </si>
  <si>
    <t>3400579,p10001r100001l100212c1001</t>
  </si>
  <si>
    <t>3400579,p10001r100001l100213c1001</t>
  </si>
  <si>
    <t>3400579,p10001r100001l100214c1001</t>
  </si>
  <si>
    <t>3400579,p10001r100001l100215c1001</t>
  </si>
  <si>
    <t>3400579,p10001r100001l100216c1001</t>
  </si>
  <si>
    <t>3400579,p10001r100001l100217c1001</t>
  </si>
  <si>
    <t>3400579,p10001r100001l100218c1001</t>
  </si>
  <si>
    <t>3400579,p10001r100001l100219c1001</t>
  </si>
  <si>
    <t>3400579,p10001r100001l100220c1001</t>
  </si>
  <si>
    <t>3400579,p10001r100001l100221c1001</t>
  </si>
  <si>
    <t>3400579,p10001r100001l100222c1001</t>
  </si>
  <si>
    <t>3400579,p10001r100001l100223c1001</t>
  </si>
  <si>
    <t>3400579,p10001r100001l100224c1001</t>
  </si>
  <si>
    <t>3400579,p10001r100001l100225c1001</t>
  </si>
  <si>
    <t>3400579,p10001r100001l100226c1001</t>
  </si>
  <si>
    <t>3400579,p10001r100001l100227c1001</t>
  </si>
  <si>
    <t>3400579,p10001r100001l100228c1001</t>
  </si>
  <si>
    <t>3400579,p10001r100001l100229c1001</t>
  </si>
  <si>
    <t>3400579,p10001r100001l100230c1001</t>
  </si>
  <si>
    <t>3400579,p10001r100001l100231c1001</t>
  </si>
  <si>
    <t>3400579,p10001r100001l100232c1001</t>
  </si>
  <si>
    <t>3400579,p10001r100001l100233c1001</t>
  </si>
  <si>
    <t>3400579,p10001r100001l100234c1001</t>
  </si>
  <si>
    <t>3400579,p10001r100001l100235c1001</t>
  </si>
  <si>
    <t>3400579,p10001r100001l100236c1001</t>
  </si>
  <si>
    <t>3400579,p10001r100001l100237c1001</t>
  </si>
  <si>
    <t>3400579,p10001r100001l100238c1001</t>
  </si>
  <si>
    <t>3400579,p10001r100001l100239c1001</t>
  </si>
  <si>
    <t>3400579,p10001r100001l100240c1001</t>
  </si>
  <si>
    <t>3400579,p10001r100001l100241c1001</t>
  </si>
  <si>
    <t>3400579,p10001r100001l100242c1001</t>
  </si>
  <si>
    <t>3400579,p10001r100001l100243c1001</t>
  </si>
  <si>
    <t>3400579,p10001r100001l100244c1001</t>
  </si>
  <si>
    <t>3400579,p10001r100001l100245c1001</t>
  </si>
  <si>
    <t>3400579,p10001r100001l100246c1001</t>
  </si>
  <si>
    <t>3400579,p10001r100001l100247c1001</t>
  </si>
  <si>
    <t>3400579,p10001r100001l100248c1001</t>
  </si>
  <si>
    <t>3400579,p10001r100001l100249c1001</t>
  </si>
  <si>
    <t>3400579,p10001r100001l100250c1001</t>
  </si>
  <si>
    <t>3400579,p10001r100001l100251c1001</t>
  </si>
  <si>
    <t>3400579,p10001r100001l100252c1001</t>
  </si>
  <si>
    <t>3400579,p10001r100001l100253c1001</t>
  </si>
  <si>
    <t>3400579,p10001r100001l100254c1001</t>
  </si>
  <si>
    <t>3400579,p10001r100001l100255c1001</t>
  </si>
  <si>
    <t>3400579,p10001r100001l100256c1001</t>
  </si>
  <si>
    <t>3400579,p10001r100001l100257c1001</t>
  </si>
  <si>
    <t>3400579,p10001r100001l100258c1001</t>
  </si>
  <si>
    <t>3400579,p10001r100001l100259c1001</t>
  </si>
  <si>
    <t>3400579,p10001r100001l100260c1001</t>
  </si>
  <si>
    <t>3400579,p10001r100001l100261c1001</t>
  </si>
  <si>
    <t>3400579,p10001r100001l100262c1001</t>
  </si>
  <si>
    <t>3400579,p10001r100001l100263c1001</t>
  </si>
  <si>
    <t>3400579,p10001r100001l100264c1001</t>
  </si>
  <si>
    <t>3400579,p10001r100001l100265c1001</t>
  </si>
  <si>
    <t>3400579,p10001r100001l100266c1001</t>
  </si>
  <si>
    <t>3400579,p10001r100001l100267c1001</t>
  </si>
  <si>
    <t>3400579,p10001r100001l100268c1001</t>
  </si>
  <si>
    <t>3400579,p10001r100001l100269c1001</t>
  </si>
  <si>
    <t>3400579,p10001r100001l100270c1001</t>
  </si>
  <si>
    <t>3400579,p10001r100001l100271c1001</t>
  </si>
  <si>
    <t>3400579,p10001r100001l100272c1001</t>
  </si>
  <si>
    <t>3400579,p10001r100001l100273c1001</t>
  </si>
  <si>
    <t>3400579,p10001r100001l100274c1001</t>
  </si>
  <si>
    <t>3400579,p10001r100001l100275c1001</t>
  </si>
  <si>
    <t>3400579,p10001r100001l100276c1001</t>
  </si>
  <si>
    <t>3400579,p10001r100001l100277c1001</t>
  </si>
  <si>
    <t>3400579,p10001r100001l100278c1001</t>
  </si>
  <si>
    <t>3400579,p10001r100001l100279c1001</t>
  </si>
  <si>
    <t>3400579,p10001r100001l100280c1001</t>
  </si>
  <si>
    <t>3400579,p10001r100001l100281c1001</t>
  </si>
  <si>
    <t>3400579,p10001r100001l100282c1001</t>
  </si>
  <si>
    <t>3400579,p10001r100001l100283c1001</t>
  </si>
  <si>
    <t>3400579,p10001r100001l100284c1001</t>
  </si>
  <si>
    <t>3400579,p10001r100001l100285c1001</t>
  </si>
  <si>
    <t>3400579,p10001r100001l100286c1001</t>
  </si>
  <si>
    <t>3400579,p10001r100001l100287c1001</t>
  </si>
  <si>
    <t>3400579,p10001r100001l100288c1001</t>
  </si>
  <si>
    <t>3400579,p10001r100001l100289c1001</t>
  </si>
  <si>
    <t>3400579,p10001r100001l100290c1001</t>
  </si>
  <si>
    <t>3400579,p10001r100001l100291c1001</t>
  </si>
  <si>
    <t>3400579,p10001r100001l100292c1001</t>
  </si>
  <si>
    <t>3400579,p10001r100001l100293c1001</t>
  </si>
  <si>
    <t>3400579,p10001r100001l100294c1001</t>
  </si>
  <si>
    <t>3400579,p10001r100001l100295c1001</t>
  </si>
  <si>
    <t>3400579,p10001r100001l100296c1001</t>
  </si>
  <si>
    <t>3400579,p10001r100001l100297c1001</t>
  </si>
  <si>
    <t>3400579,p10001r100001l100298c1001</t>
  </si>
  <si>
    <t>3400579,p10001r100001l100299c1001</t>
  </si>
  <si>
    <t>3400579,p10001r100001l100300c1001</t>
  </si>
  <si>
    <t>3400579,p10001r100001l100301c1001</t>
  </si>
  <si>
    <t>3400579,p10001r100001l100302c1001</t>
  </si>
  <si>
    <t>3400579,p10001r100001l100303c1001</t>
  </si>
  <si>
    <t>3400579,p10001r100001l100304c1001</t>
  </si>
  <si>
    <t>3400579,p10001r100001l100305c1001</t>
  </si>
  <si>
    <t>3400579,p10001r100001l100306c1001</t>
  </si>
  <si>
    <t>3400579,p10001r100001l100307c1001</t>
  </si>
  <si>
    <t>3400579,p10001r100001l100308c1001</t>
  </si>
  <si>
    <t>3400579,p10001r100001l100309c1001</t>
  </si>
  <si>
    <t>3400579,p10001r100001l100310c1001</t>
  </si>
  <si>
    <t>3400579,p10001r100001l100311c1001</t>
  </si>
  <si>
    <t>3400579,p10001r100001l100312c1001</t>
  </si>
  <si>
    <t>3400579,p10001r100001l100313c1001</t>
  </si>
  <si>
    <t>3400579,p10001r100001l100314c1001</t>
  </si>
  <si>
    <t>3400579,p10001r100001l100315c1001</t>
  </si>
  <si>
    <t>3400579,p10001r100001l100316c1001</t>
  </si>
  <si>
    <t>3400579,p10001r100001l100317c1001</t>
  </si>
  <si>
    <t>3400579,p10001r100001l100318c1001</t>
  </si>
  <si>
    <t>3400579,p10001r100001l100319c1001</t>
  </si>
  <si>
    <t>3400579,p10001r100001l100320c1001</t>
  </si>
  <si>
    <t>3400579,p10001r100001l100321c1001</t>
  </si>
  <si>
    <t>3400579,p10001r100001l100322c1001</t>
  </si>
  <si>
    <t>3400579,p10001r100001l100323c1001</t>
  </si>
  <si>
    <t>3400579,p10001r100001l100324c1001</t>
  </si>
  <si>
    <t>3400579,p10001r100001l100325c1001</t>
  </si>
  <si>
    <t>3400579,p10001r100001l100326c1001</t>
  </si>
  <si>
    <t>3400579,p10001r100001l100327c1001</t>
  </si>
  <si>
    <t>3400579,p10001r100001l100328c1001</t>
  </si>
  <si>
    <t>3400579,p10001r100001l100329c1001</t>
  </si>
  <si>
    <t>3400579,p10001r100001l100330c1001</t>
  </si>
  <si>
    <t>3400579,p10001r100001l100331c1001</t>
  </si>
  <si>
    <t>3400579,p10001r100001l100332c1001</t>
  </si>
  <si>
    <t>3400579,p10001r100001l100333c1001</t>
  </si>
  <si>
    <t>3400579,p10001r100001l100334c1001</t>
  </si>
  <si>
    <t>3400579,p10001r100001l100335c1001</t>
  </si>
  <si>
    <t>3400579,p10001r100001l100336c1001</t>
  </si>
  <si>
    <t>3400579,p10001r100001l100337c1001</t>
  </si>
  <si>
    <t>3400579,p10001r100001l100338c1001</t>
  </si>
  <si>
    <t>3400579,p10001r100001l100339c1001</t>
  </si>
  <si>
    <t>3400579,p10001r100001l100340c1001</t>
  </si>
  <si>
    <t>3400579,p10001r100001l100341c1001</t>
  </si>
  <si>
    <t>3400579,p10001r100001l100342c1001</t>
  </si>
  <si>
    <t>3400579,p10001r100001l100343c1001</t>
  </si>
  <si>
    <t>3400579,p10001r100001l100344c1001</t>
  </si>
  <si>
    <t>3400579,p10001r100001l100345c1001</t>
  </si>
  <si>
    <t>3400579,p10001r100001l100346c1001</t>
  </si>
  <si>
    <t>3400579,p10001r100001l100347c1001</t>
  </si>
  <si>
    <t>3400579,p10001r100001l100348c1001</t>
  </si>
  <si>
    <t>3400579,p10001r100001l100349c1001</t>
  </si>
  <si>
    <t>3400579,p10001r100001l100350c1001</t>
  </si>
  <si>
    <t>3400579,p10001r100001l100351c1001</t>
  </si>
  <si>
    <t>3400579,p10001r100001l100352c1001</t>
  </si>
  <si>
    <t>3400579,p10001r100001l100353c1001</t>
  </si>
  <si>
    <t>3400579,p10001r100001l100354c1001</t>
  </si>
  <si>
    <t>3400579,p10001r100001l100355c1001</t>
  </si>
  <si>
    <t>3400579,p10001r100001l100356c1001</t>
  </si>
  <si>
    <t>3400579,p10001r100001l100357c1001</t>
  </si>
  <si>
    <t>3400579,p10001r100001l100358c1001</t>
  </si>
  <si>
    <t>3400579,p10001r100001l100359c1001</t>
  </si>
  <si>
    <t>3400579,p10001r100001l100360c1001</t>
  </si>
  <si>
    <t>3400579,p10001r100001l100361c1001</t>
  </si>
  <si>
    <t>3400579,p10001r100001l100362c1001</t>
  </si>
  <si>
    <t>3400579,p10001r100001l100363c1001</t>
  </si>
  <si>
    <t>3400579,p10001r100001l100364c1001</t>
  </si>
  <si>
    <t>3400579,p10001r100001l100365c1001</t>
  </si>
  <si>
    <t>3400579,p10001r100001l100366c1001</t>
  </si>
  <si>
    <t>3400579,p10001r100001l100367c1001</t>
  </si>
  <si>
    <t>3400579,p10001r100001l100368c1001</t>
  </si>
  <si>
    <t>3400579,p10001r100001l100369c1001</t>
  </si>
  <si>
    <t>3400579,p10001r100001l100370c1001</t>
  </si>
  <si>
    <t>3400579,p10001r100001l100371c1001</t>
  </si>
  <si>
    <t>3400579,p10001r100001l100372c1001</t>
  </si>
  <si>
    <t>3400579,p10001r100001l100373c1001</t>
  </si>
  <si>
    <t>3400579,p10001r100001l100374c1001</t>
  </si>
  <si>
    <t>3400579,p10001r100001l100375c1001</t>
  </si>
  <si>
    <t>3400579,p10001r100001l100376c1001</t>
  </si>
  <si>
    <t>3400579,p10001r100001l100377c1001</t>
  </si>
  <si>
    <t>3400579,p10001r100001l100378c1001</t>
  </si>
  <si>
    <t>3400579,p10001r100001l100379c1001</t>
  </si>
  <si>
    <t>3400579,p10001r100001l100380c1001</t>
  </si>
  <si>
    <t>3400579,p10001r100001l100381c1001</t>
  </si>
  <si>
    <t>3400579,p10001r100001l100382c1001</t>
  </si>
  <si>
    <t>3400579,p10001r100001l100383c1001</t>
  </si>
  <si>
    <t>3400579,p10001r100001l100384c1001</t>
  </si>
  <si>
    <t>3400579,p10001r100001l100385c1001</t>
  </si>
  <si>
    <t>3400579,p10001r100001l100386c1001</t>
  </si>
  <si>
    <t>3400579,p10001r100001l100387c1001</t>
  </si>
  <si>
    <t>3400579,p10001r100001l100388c1001</t>
  </si>
  <si>
    <t>3400579,p10001r100001l100389c1001</t>
  </si>
  <si>
    <t>3400579,p10001r100001l100390c1001</t>
  </si>
  <si>
    <t>3400579,p10001r100001l100391c1001</t>
  </si>
  <si>
    <t>3400579,p10001r100001l100392c1001</t>
  </si>
  <si>
    <t>3400579,p10001r100001l100393c1001</t>
  </si>
  <si>
    <t>3400579,p10001r100001l100394c1001</t>
  </si>
  <si>
    <t>3400579,p10001r100001l100395c1001</t>
  </si>
  <si>
    <t>3400579,p10001r100001l100396c1001</t>
  </si>
  <si>
    <t>3400579,p10001r100001l100397c1001</t>
  </si>
  <si>
    <t>3400579,p10001r100001l100398c1001</t>
  </si>
  <si>
    <t>3400579,p10001r100001l100399c1001</t>
  </si>
  <si>
    <t>3400579,p10001r100001l100400c1001</t>
  </si>
  <si>
    <t>3400579,p10001r100001l100401c1001</t>
  </si>
  <si>
    <t>3400579,p10001r100001l100402c1001</t>
  </si>
  <si>
    <t>3400579,p10001r100001l100403c1001</t>
  </si>
  <si>
    <t>3400579,p10001r100001l100404c1001</t>
  </si>
  <si>
    <t>3400579,p10001r100001l100405c1001</t>
  </si>
  <si>
    <t>3400579,p10001r100001l100406c1001</t>
  </si>
  <si>
    <t>3400579,p10001r100001l100407c1001</t>
  </si>
  <si>
    <t>3400579,p10001r100001l100408c1001</t>
  </si>
  <si>
    <t>3400579,p10001r100001l100409c1001</t>
  </si>
  <si>
    <t>3400579,p10001r100001l100410c1001</t>
  </si>
  <si>
    <t>3400579,p10001r100001l100411c1001</t>
  </si>
  <si>
    <t>3400579,p10001r100001l100412c1001</t>
  </si>
  <si>
    <t>3400579,p10001r100001l100413c1001</t>
  </si>
  <si>
    <t>3400579,p10001r100001l100414c1001</t>
  </si>
  <si>
    <t>3400579,p10001r100001l100415c1001</t>
  </si>
  <si>
    <t>3400579,p10001r100001l100416c1001</t>
  </si>
  <si>
    <t>3400579,p10001r100001l100417c1001</t>
  </si>
  <si>
    <t>3400579,p10001r100001l100418c1001</t>
  </si>
  <si>
    <t>3400579,p10001r100001l100419c1001</t>
  </si>
  <si>
    <t>3400579,p10001r100001l100420c1001</t>
  </si>
  <si>
    <t>3400579,p10001r100001l100421c1001</t>
  </si>
  <si>
    <t>3400579,p10001r100001l100422c1001</t>
  </si>
  <si>
    <t>3400579,p10001r100001l100423c1001</t>
  </si>
  <si>
    <t>3400579,p10001r100001l100424c1001</t>
  </si>
  <si>
    <t>3400579,p10001r100001l100425c1001</t>
  </si>
  <si>
    <t>3400579,p10001r100001l100426c1001</t>
  </si>
  <si>
    <t>3400579,p10001r100001l100427c1001</t>
  </si>
  <si>
    <t>3400579,p10001r100001l100428c1001</t>
  </si>
  <si>
    <t>3400579,p10001r100001l100429c1001</t>
  </si>
  <si>
    <t>3400579,p10001r100001l100430c1001</t>
  </si>
  <si>
    <t>3400579,p10001r100001l100431c1001</t>
  </si>
  <si>
    <t>3400579,p10001r100001l100432c1001</t>
  </si>
  <si>
    <t>3400579,p10001r100001l100433c1001</t>
  </si>
  <si>
    <t>3400579,p10001r100001l100434c1001</t>
  </si>
  <si>
    <t>3400579,p10001r100001l100435c1001</t>
  </si>
  <si>
    <t>3400579,p10001r100001l100436c1001</t>
  </si>
  <si>
    <t>3400579,p10001r100001l100437c1001</t>
  </si>
  <si>
    <t>3400579,p10001r100001l100438c1001</t>
  </si>
  <si>
    <t>3400579,p10001r100001l100439c1001</t>
  </si>
  <si>
    <t>3400579,p10001r100001l100440c1001</t>
  </si>
  <si>
    <t>3400579,p10001r100001l100441c1001</t>
  </si>
  <si>
    <t>3400579,p10001r100001l100442c1001</t>
  </si>
  <si>
    <t>3400579,p10001r100001l100443c1001</t>
  </si>
  <si>
    <t>3400579,p10001r100001l100444c1001</t>
  </si>
  <si>
    <t>3400579,p10001r100001l100445c1001</t>
  </si>
  <si>
    <t>3400579,p10001r100001l100446c1001</t>
  </si>
  <si>
    <t>3400579,p10001r100001l100447c1001</t>
  </si>
  <si>
    <t>3400579,p10001r100001l100448c1001</t>
  </si>
  <si>
    <t>3400579,p10001r100001l100449c1001</t>
  </si>
  <si>
    <t>3400579,p10001r100001l100450c1001</t>
  </si>
  <si>
    <t>3400579,p10001r100001l100451c1001</t>
  </si>
  <si>
    <t>3400579,p10001r100001l100452c1001</t>
  </si>
  <si>
    <t>3400579,p10001r100001l100453c1001</t>
  </si>
  <si>
    <t>3400579,p10001r100001l100454c1001</t>
  </si>
  <si>
    <t>3400579,p10001r100001l100455c1001</t>
  </si>
  <si>
    <t>3400579,p10001r100001l100456c1001</t>
  </si>
  <si>
    <t>3400579,p10001r100001l100457c1001</t>
  </si>
  <si>
    <t>3400579,p10001r100001l100458c1001</t>
  </si>
  <si>
    <t>3400579,p10001r100001l100459c1001</t>
  </si>
  <si>
    <t>3400579,p10001r100001l100460c1001</t>
  </si>
  <si>
    <t>3400579,p10001r100001l100461c1001</t>
  </si>
  <si>
    <t>3400579,p10001r100001l100462c1001</t>
  </si>
  <si>
    <t>3400579,p10001r100001l100463c1001</t>
  </si>
  <si>
    <t>3400579,p10001r100001l100464c1001</t>
  </si>
  <si>
    <t>3400579,p10001r100001l100465c1001</t>
  </si>
  <si>
    <t>3400579,p10001r100001l100466c1001</t>
  </si>
  <si>
    <t>3400579,p10001r100001l100467c1001</t>
  </si>
  <si>
    <t>3400579,p10001r100001l100468c1001</t>
  </si>
  <si>
    <t>3400579,p10001r100001l100469c1001</t>
  </si>
  <si>
    <t>3400579,p10001r100001l100470c1001</t>
  </si>
  <si>
    <t>3400579,p10001r100001l100471c1001</t>
  </si>
  <si>
    <t>3400579,p10001r100001l100472c1001</t>
  </si>
  <si>
    <t>3400579,p10001r100001l100473c1001</t>
  </si>
  <si>
    <t>3400579,p10001r100001l100474c1001</t>
  </si>
  <si>
    <t>3400579,p10001r100001l100475c1001</t>
  </si>
  <si>
    <t>3400579,p10001r100001l100476c1001</t>
  </si>
  <si>
    <t>3400579,p10001r100001l100477c1001</t>
  </si>
  <si>
    <t>3400579,p10001r100001l100478c1001</t>
  </si>
  <si>
    <t>3400579,p10001r100001l100479c1001</t>
  </si>
  <si>
    <t>3400579,p10001r100001l100480c1001</t>
  </si>
  <si>
    <t>3400579,p10001r100001l100481c1001</t>
  </si>
  <si>
    <t>3400579,p10001r100001l100482c1001</t>
  </si>
  <si>
    <t>3400579,p10001r100001l100483c1001</t>
  </si>
  <si>
    <t>3400579,p10001r100001l100484c1001</t>
  </si>
  <si>
    <t>3400579,p10001r100001l100485c1001</t>
  </si>
  <si>
    <t>3400579,p10001r100001l100486c1001</t>
  </si>
  <si>
    <t>3400579,p10001r100001l100487c1001</t>
  </si>
  <si>
    <t>3400579,p10001r100001l100488c1001</t>
  </si>
  <si>
    <t>3400579,p10001r100001l100489c1001</t>
  </si>
  <si>
    <t>3400579,p10001r100001l100490c1001</t>
  </si>
  <si>
    <t>3400579,p10001r100001l100491c1001</t>
  </si>
  <si>
    <t>3400579,p10001r100001l100492c1001</t>
  </si>
  <si>
    <t>3400579,p10001r100001l100493c1001</t>
  </si>
  <si>
    <t>3400579,p10001r100001l100494c1001</t>
  </si>
  <si>
    <t>3400579,p10001r100001l100495c1001</t>
  </si>
  <si>
    <t>3400579,p10001r100001l100496c1001</t>
  </si>
  <si>
    <t>3400579,p10001r100001l100497c1001</t>
  </si>
  <si>
    <t>3400579,p10001r100001l100498c1001</t>
  </si>
  <si>
    <t>3400579,p10001r100001l100499c1001</t>
  </si>
  <si>
    <t>3400579,p10001r100001l100500c1001</t>
  </si>
  <si>
    <t>3400579,p10001r100001l100501c1001</t>
  </si>
  <si>
    <t>3400579,p10001r100001l100502c1001</t>
  </si>
  <si>
    <t>3400579,p10001r100001l100503c1001</t>
  </si>
  <si>
    <t>3400579,p10001r100001l100504c1001</t>
  </si>
  <si>
    <t>3400579,p10001r100001l100505c1001</t>
  </si>
  <si>
    <t>3400579,p10001r100001l100506c1001</t>
  </si>
  <si>
    <t>3400579,p10001r100001l100507c1001</t>
  </si>
  <si>
    <t>3400579,p10001r100001l100508c1001</t>
  </si>
  <si>
    <t>3400579,p10001r100001l100509c1001</t>
  </si>
  <si>
    <t>3400579,p10001r100001l100510c1001</t>
  </si>
  <si>
    <t>3400579,p10001r100001l100511c1001</t>
  </si>
  <si>
    <t>3400579,p10001r100001l100512c1001</t>
  </si>
  <si>
    <t>3400579,p10001r100001l100513c1001</t>
  </si>
  <si>
    <t>3400579,p10001r100001l100514c1001</t>
  </si>
  <si>
    <t>3400579,p10001r100001l100515c1001</t>
  </si>
  <si>
    <t>3400579,p10001r100001l100516c1001</t>
  </si>
  <si>
    <t>3400579,p10001r100001l100517c1001</t>
  </si>
  <si>
    <t>3400579,p10001r100001l100518c1001</t>
  </si>
  <si>
    <t>3400579,p10001r100001l100519c1001</t>
  </si>
  <si>
    <t>3400579,p10001r100001l100520c1001</t>
  </si>
  <si>
    <t>3400579,p10001r100001l100521c1001</t>
  </si>
  <si>
    <t>3400579,p10001r100001l100522c1001</t>
  </si>
  <si>
    <t>3400579,p10001r100001l100523c1001</t>
  </si>
  <si>
    <t>3400579,p10001r100001l100524c1001</t>
  </si>
  <si>
    <t>3400579,p10001r100001l100525c1001</t>
  </si>
  <si>
    <t>3400579,p10001r100001l100526c1001</t>
  </si>
  <si>
    <t>3400579,p10001r100001l100527c1001</t>
  </si>
  <si>
    <t>3400579,p10001r100001l100528c1001</t>
  </si>
  <si>
    <t>3400579,p10001r100001l100529c1001</t>
  </si>
  <si>
    <t>3400579,p10001r100001l100530c1001</t>
  </si>
  <si>
    <t>3400579,p10001r100001l100531c1001</t>
  </si>
  <si>
    <t>3400579,p10001r100001l100532c1001</t>
  </si>
  <si>
    <t>3400579,p10001r100001l100533c1001</t>
  </si>
  <si>
    <t>3400579,p10001r100001l100534c1001</t>
  </si>
  <si>
    <t>3400579,p10001r100001l100535c1001</t>
  </si>
  <si>
    <t>3400579,p10001r100001l100536c1001</t>
  </si>
  <si>
    <t>3400579,p10001r100001l100537c1001</t>
  </si>
  <si>
    <t>3400579,p10001r100001l100538c1001</t>
  </si>
  <si>
    <t>3400579,p10001r100001l100539c1001</t>
  </si>
  <si>
    <t>3400579,p10001r100001l100540c1001</t>
  </si>
  <si>
    <t>3400579,p10001r100001l100541c1001</t>
  </si>
  <si>
    <t>3400579,p10001r100001l100542c1001</t>
  </si>
  <si>
    <t>3400579,p10001r100001l100543c1001</t>
  </si>
  <si>
    <t>3400579,p10001r100001l100544c1001</t>
  </si>
  <si>
    <t>3400579,p10001r100001l100545c1001</t>
  </si>
  <si>
    <t>3400579,p10001r100001l100546c1001</t>
  </si>
  <si>
    <t>3400579,p10001r100001l100547c1001</t>
  </si>
  <si>
    <t>3400579,p10001r100001l100548c1001</t>
  </si>
  <si>
    <t>3400579,p10001r100001l100549c1001</t>
  </si>
  <si>
    <t>3400579,p10001r100001l100550c1001</t>
  </si>
  <si>
    <t>3400579,p10001r100001l100551c1001</t>
  </si>
  <si>
    <t>3400579,p10001r100001l100552c1001</t>
  </si>
  <si>
    <t>3400579,p10001r100001l100553c1001</t>
  </si>
  <si>
    <t>3400579,p10001r100001l100554c1001</t>
  </si>
  <si>
    <t>3400579,p10001r100001l100555c1001</t>
  </si>
  <si>
    <t>3400579,p10001r100001l100556c1001</t>
  </si>
  <si>
    <t>3400579,p10001r100001l100557c1001</t>
  </si>
  <si>
    <t>3400579,p10001r100001l100558c1001</t>
  </si>
  <si>
    <t>3400579,p10001r100001l100559c1001</t>
  </si>
  <si>
    <t>3400579,p10001r100001l100560c1001</t>
  </si>
  <si>
    <t>3400579,p10001r100001l100561c1001</t>
  </si>
  <si>
    <t>3400579,p10001r100001l100562c1001</t>
  </si>
  <si>
    <t>3400579,p10001r100001l100563c1001</t>
  </si>
  <si>
    <t>3400579,p10001r100001l100564c1001</t>
  </si>
  <si>
    <t>3400579,p10001r100001l100565c1001</t>
  </si>
  <si>
    <t>3400579,p10001r100001l100566c1001</t>
  </si>
  <si>
    <t>3400579,p10001r100001l100567c1001</t>
  </si>
  <si>
    <t>3400579,p10001r100001l100568c1001</t>
  </si>
  <si>
    <t>3400579,p10001r100001l100569c1001</t>
  </si>
  <si>
    <t>3400579,p10001r100001l100570c1001</t>
  </si>
  <si>
    <t>3400579,p10001r100001l100571c1001</t>
  </si>
  <si>
    <t>3400579,p10001r100001l100572c1001</t>
  </si>
  <si>
    <t>3400579,p10001r100001l100573c1001</t>
  </si>
  <si>
    <t>3400579,p10001r100001l100574c1001</t>
  </si>
  <si>
    <t>3400579,p10001r100001l100575c1001</t>
  </si>
  <si>
    <t>3400579,p10001r100001l100576c1001</t>
  </si>
  <si>
    <t>3400579,p10001r100001l100577c1001</t>
  </si>
  <si>
    <t>3400579,p10001r100001l100578c1001</t>
  </si>
  <si>
    <t>3400579,p10001r100001l100579c1001</t>
  </si>
  <si>
    <t>3400579,p10001r100001l100580c1001</t>
  </si>
  <si>
    <t>3400579,p10001r100001l100581c1001</t>
  </si>
  <si>
    <t>3400579,p10001r100001l100582c1001</t>
  </si>
  <si>
    <t>3400579,p10001r100001l100583c1001</t>
  </si>
  <si>
    <t>3400579,p10001r100001l100584c1001</t>
  </si>
  <si>
    <t>3400579,p10001r100001l100585c1001</t>
  </si>
  <si>
    <t>3400579,p10001r100001l100586c1001</t>
  </si>
  <si>
    <t>3400579,p10001r100001l100587c1001</t>
  </si>
  <si>
    <t>3400579,p10001r100001l100588c1001</t>
  </si>
  <si>
    <t>3400579,p10001r100001l100589c1001</t>
  </si>
  <si>
    <t>3400579,p10001r100001l100590c1001</t>
  </si>
  <si>
    <t>3400579,p10001r100001l100591c1001</t>
  </si>
  <si>
    <t>3400579,p10001r100001l100592c1001</t>
  </si>
  <si>
    <t>3400579,p10001r100001l100593c1001</t>
  </si>
  <si>
    <t>3400579,p10001r100001l100594c1001</t>
  </si>
  <si>
    <t>3400579,p10001r100001l100595c1001</t>
  </si>
  <si>
    <t>3400579,p10001r100001l100596c1001</t>
  </si>
  <si>
    <t>3400579,p10001r100001l100597c1001</t>
  </si>
  <si>
    <t>3400579,p10001r100001l100598c1001</t>
  </si>
  <si>
    <t>3400579,p10001r100001l100599c1001</t>
  </si>
  <si>
    <t>3400579,p10001r100001l100600c1001</t>
  </si>
  <si>
    <t>3400579,p10001r100001l100601c1001</t>
  </si>
  <si>
    <t>3400579,p10001r100001l100602c1001</t>
  </si>
  <si>
    <t>3400579,p10001r100001l100603c1001</t>
  </si>
  <si>
    <t>3400579,p10001r100001l100604c1001</t>
  </si>
  <si>
    <t>3400579,p10001r100001l100605c1001</t>
  </si>
  <si>
    <t>3400579,p10001r100001l100606c1001</t>
  </si>
  <si>
    <t>3400579,p10001r100001l100607c1001</t>
  </si>
  <si>
    <t>3400579,p10001r100001l100608c1001</t>
  </si>
  <si>
    <t>3400579,p10001r100001l100609c1001</t>
  </si>
  <si>
    <t>3400579,p10001r100001l100610c1001</t>
  </si>
  <si>
    <t>3400579,p10001r100001l100611c1001</t>
  </si>
  <si>
    <t>3400579,p10001r100001l100612c1001</t>
  </si>
  <si>
    <t>3400579,p10001r100001l100613c1001</t>
  </si>
  <si>
    <t>3400579,p10001r100001l100614c1001</t>
  </si>
  <si>
    <t>3400579,p10001r100001l100615c1001</t>
  </si>
  <si>
    <t>3400579,p10001r100001l100616c1001</t>
  </si>
  <si>
    <t>3400579,p10001r100001l100617c1001</t>
  </si>
  <si>
    <t>3400579,p10001r100001l100618c1001</t>
  </si>
  <si>
    <t>3400579,p10001r100001l100619c1001</t>
  </si>
  <si>
    <t>3400579,p10001r100001l100620c1001</t>
  </si>
  <si>
    <t>3400579,p10001r100001l100621c1001</t>
  </si>
  <si>
    <t>3400579,p10001r100001l100622c1001</t>
  </si>
  <si>
    <t>3400579,p10001r100001l100623c1001</t>
  </si>
  <si>
    <t>3400579,p10001r100001l100624c1001</t>
  </si>
  <si>
    <t>3400579,p10001r100001l100625c1001</t>
  </si>
  <si>
    <t>3400579,p10001r100001l100626c1001</t>
  </si>
  <si>
    <t>3400579,p10001r100001l100627c1001</t>
  </si>
  <si>
    <t>3400579,p10001r100001l100628c1001</t>
  </si>
  <si>
    <t>3400579,p10001r100001l100629c1001</t>
  </si>
  <si>
    <t>3400579,p10001r100001l100630c1001</t>
  </si>
  <si>
    <t>3400579,p10001r100001l100631c1001</t>
  </si>
  <si>
    <t>3400579,p10001r100001l100632c1001</t>
  </si>
  <si>
    <t>3400579,p10001r100001l100633c1001</t>
  </si>
  <si>
    <t>3400579,p10001r100001l100634c1001</t>
  </si>
  <si>
    <t>3400579,p10001r100001l100635c1001</t>
  </si>
  <si>
    <t>3400579,p10001r100001l100636c1001</t>
  </si>
  <si>
    <t>3400579,p10001r100001l100637c1001</t>
  </si>
  <si>
    <t>3400579,p10001r100001l100638c1001</t>
  </si>
  <si>
    <t>3400579,p10001r100001l100639c1001</t>
  </si>
  <si>
    <t>3400579,p10001r100001l100640c1001</t>
  </si>
  <si>
    <t>3400579,p10001r100001l100641c1001</t>
  </si>
  <si>
    <t>3400579,p10001r100001l100642c1001</t>
  </si>
  <si>
    <t>3400579,p10001r100001l100643c1001</t>
  </si>
  <si>
    <t>3400579,p10001r100001l100644c1001</t>
  </si>
  <si>
    <t>3400579,p10001r100001l100645c1001</t>
  </si>
  <si>
    <t>3400579,p10001r100001l100646c1001</t>
  </si>
  <si>
    <t>3400579,p10001r100001l100647c1001</t>
  </si>
  <si>
    <t>3400579,p10001r100001l100648c1001</t>
  </si>
  <si>
    <t>3400579,p10001r100001l100649c1001</t>
  </si>
  <si>
    <t>3400579,p10001r100001l100650c1001</t>
  </si>
  <si>
    <t>3400579,p10001r100001l100651c1001</t>
  </si>
  <si>
    <t>3400579,p10001r100001l100652c1001</t>
  </si>
  <si>
    <t>3400579,p10001r100001l100653c1001</t>
  </si>
  <si>
    <t>3400579,p10001r100001l100654c1001</t>
  </si>
  <si>
    <t>3400579,p10001r100001l100655c1001</t>
  </si>
  <si>
    <t>3400579,p10001r100001l100656c1001</t>
  </si>
  <si>
    <t>3400579,p10001r100001l100657c1001</t>
  </si>
  <si>
    <t>3400579,p10001r100001l100658c1001</t>
  </si>
  <si>
    <t>3400579,p10001r100001l100659c1001</t>
  </si>
  <si>
    <t>3400579,p10001r100001l100660c1001</t>
  </si>
  <si>
    <t>3400579,p10001r100001l100661c1001</t>
  </si>
  <si>
    <t>3400579,p10001r100001l100662c1001</t>
  </si>
  <si>
    <t>3400579,p10001r100001l100663c1001</t>
  </si>
  <si>
    <t>3400579,p10001r100001l100664c1001</t>
  </si>
  <si>
    <t>3400579,p10001r100001l100665c1001</t>
  </si>
  <si>
    <t>3400579,p10001r100001l100666c1001</t>
  </si>
  <si>
    <t>3400579,p10001r100001l100667c1001</t>
  </si>
  <si>
    <t>3400579,p10001r100001l100668c1001</t>
  </si>
  <si>
    <t>3400579,p10001r100001l100669c1001</t>
  </si>
  <si>
    <t>3400579,p10001r100001l100670c1001</t>
  </si>
  <si>
    <t>3400579,p10001r100001l100671c1001</t>
  </si>
  <si>
    <t>3400579,p10001r100001l100672c1001</t>
  </si>
  <si>
    <t>3400579,p10001r100001l100673c1001</t>
  </si>
  <si>
    <t>3400579,p10001r100001l100674c1001</t>
  </si>
  <si>
    <t>3400579,p10001r100001l100675c1001</t>
  </si>
  <si>
    <t>3400579,p10001r100001l100676c1001</t>
  </si>
  <si>
    <t>3400579,p10001r100001l100677c1001</t>
  </si>
  <si>
    <t>3400579,p10001r100001l100678c1001</t>
  </si>
  <si>
    <t>3400579,p10001r100001l100679c1001</t>
  </si>
  <si>
    <t>3400579,p10001r100001l100680c1001</t>
  </si>
  <si>
    <t>3400579,p10001r100001l100681c1001</t>
  </si>
  <si>
    <t>3400579,p10001r100001l100682c1001</t>
  </si>
  <si>
    <t>3400579,p10001r100001l100683c1001</t>
  </si>
  <si>
    <t>3400579,p10001r100001l100684c1001</t>
  </si>
  <si>
    <t>3400579,p10001r100001l100685c1001</t>
  </si>
  <si>
    <t>3400579,p10001r100001l100686c1001</t>
  </si>
  <si>
    <t>3400579,p10001r100001l100687c1001</t>
  </si>
  <si>
    <t>3400579,p10001r100001l100688c1001</t>
  </si>
  <si>
    <t>3400579,p10001r100001l100689c1001</t>
  </si>
  <si>
    <t>3400579,p10001r100001l100690c1001</t>
  </si>
  <si>
    <t>3400579,p10001r100001l100691c1001</t>
  </si>
  <si>
    <t>3400579,p10001r100001l100692c1001</t>
  </si>
  <si>
    <t>3400579,p10001r100001l100693c1001</t>
  </si>
  <si>
    <t>3400579,p10001r100001l100694c1001</t>
  </si>
  <si>
    <t>3400579,p10001r100001l100695c1001</t>
  </si>
  <si>
    <t>3400579,p10001r100001l100696c1001</t>
  </si>
  <si>
    <t>3400579,p10001r100001l100697c1001</t>
  </si>
  <si>
    <t>3400579,p10001r100001l100698c1001</t>
  </si>
  <si>
    <t>3400579,p10001r100001l100699c1001</t>
  </si>
  <si>
    <t>3400579,p10001r100001l100700c1001</t>
  </si>
  <si>
    <t>3400579,p10001r100001l100701c1001</t>
  </si>
  <si>
    <t>3400579,p10001r100001l100702c1001</t>
  </si>
  <si>
    <t>3400579,p10001r100001l100703c1001</t>
  </si>
  <si>
    <t>3400579,p10001r100001l100704c1001</t>
  </si>
  <si>
    <t>3400579,p10001r100001l100705c1001</t>
  </si>
  <si>
    <t>3400579,p10001r100001l100706c1001</t>
  </si>
  <si>
    <t>3400579,p10001r100001l100707c1001</t>
  </si>
  <si>
    <t>3400579,p10001r100001l100708c1001</t>
  </si>
  <si>
    <t>3400579,p10001r100001l100709c1001</t>
  </si>
  <si>
    <t>3400579,p10001r100001l100710c1001</t>
  </si>
  <si>
    <t>3400579,p10001r100001l100711c1001</t>
  </si>
  <si>
    <t>3400579,p10001r100001l100712c1001</t>
  </si>
  <si>
    <t>3400579,p10001r100001l100713c1001</t>
  </si>
  <si>
    <t>3400579,p10001r100001l100714c1001</t>
  </si>
  <si>
    <t>3400579,p10001r100001l100715c1001</t>
  </si>
  <si>
    <t>3400579,p10001r100001l100716c1001</t>
  </si>
  <si>
    <t>3400579,p10001r100001l100717c1001</t>
  </si>
  <si>
    <t>3400579,p10001r100001l100718c1001</t>
  </si>
  <si>
    <t>3400579,p10001r100001l100719c1001</t>
  </si>
  <si>
    <t>3400579,p10001r100001l100720c1001</t>
  </si>
  <si>
    <t>3400579,p10001r100001l100721c1001</t>
  </si>
  <si>
    <t>3400579,p10001r100001l100722c1001</t>
  </si>
  <si>
    <t>3400579,p10001r100001l100723c1001</t>
  </si>
  <si>
    <t>3400579,p10001r100001l100724c1001</t>
  </si>
  <si>
    <t>3400579,p10001r100001l100725c1001</t>
  </si>
  <si>
    <t>3400579,p10001r100001l100726c1001</t>
  </si>
  <si>
    <t>3400579,p10001r100001l100727c1001</t>
  </si>
  <si>
    <t>3400579,p10001r100001l100728c1001</t>
  </si>
  <si>
    <t>3400579,p10001r100001l100729c1001</t>
  </si>
  <si>
    <t>3400579,p10001r100001l100730c1001</t>
  </si>
  <si>
    <t>3400579,p10001r100001l100731c1001</t>
  </si>
  <si>
    <t>3400579,p10001r100001l100732c1001</t>
  </si>
  <si>
    <t>3400579,p10001r100001l100733c1001</t>
  </si>
  <si>
    <t>3400579,p10001r100001l100734c1001</t>
  </si>
  <si>
    <t>3400579,p10001r100001l100735c1001</t>
  </si>
  <si>
    <t>3400579,p10001r100001l100736c1001</t>
  </si>
  <si>
    <t>3400579,p10001r100001l100737c1001</t>
  </si>
  <si>
    <t>3400579,p10001r100001l100738c1001</t>
  </si>
  <si>
    <t>3400579,p10001r100001l100739c1001</t>
  </si>
  <si>
    <t>3400579,p10001r100001l100740c1001</t>
  </si>
  <si>
    <t>3400579,p10001r100001l100741c1001</t>
  </si>
  <si>
    <t>3400579,p10001r100001l100742c1001</t>
  </si>
  <si>
    <t>3400579,p10001r100001l100743c1001</t>
  </si>
  <si>
    <t>3400579,p10001r100001l100744c1001</t>
  </si>
  <si>
    <t>3400579,p10001r100001l100745c1001</t>
  </si>
  <si>
    <t>3400579,p10001r100001l100746c1001</t>
  </si>
  <si>
    <t>3400579,p10001r100001l100747c1001</t>
  </si>
  <si>
    <t>3400579,p10001r100001l100748c1001</t>
  </si>
  <si>
    <t>3400579,p10001r100001l100749c1001</t>
  </si>
  <si>
    <t>3400579,p10001r100001l100750c1001</t>
  </si>
  <si>
    <t>3400579,p10001r100001l100751c1001</t>
  </si>
  <si>
    <t>3400579,p10001r100001l100752c1001</t>
  </si>
  <si>
    <t>3400579,p10001r100001l100753c1001</t>
  </si>
  <si>
    <t>3400579,p10001r100001l100754c1001</t>
  </si>
  <si>
    <t>3400579,p10001r100001l100755c1001</t>
  </si>
  <si>
    <t>3400579,p10001r100001l100756c1001</t>
  </si>
  <si>
    <t>3400579,p10001r100001l100757c1001</t>
  </si>
  <si>
    <t>3400579,p10001r100001l100758c1001</t>
  </si>
  <si>
    <t>3400579,p10001r100001l100759c1001</t>
  </si>
  <si>
    <t>3400579,p10001r100001l100760c1001</t>
  </si>
  <si>
    <t>3400579,p10001r100001l100761c1001</t>
  </si>
  <si>
    <t>3400579,p10001r100001l100762c1001</t>
  </si>
  <si>
    <t>3400579,p10001r100001l100763c1001</t>
  </si>
  <si>
    <t>3400579,p10001r100001l100764c1001</t>
  </si>
  <si>
    <t>3400579,p10001r100001l100765c1001</t>
  </si>
  <si>
    <t>3400579,p10001r100001l100766c1001</t>
  </si>
  <si>
    <t>3400579,p10001r100001l100767c1001</t>
  </si>
  <si>
    <t>3400579,p10001r100001l100768c1001</t>
  </si>
  <si>
    <t>3400579,p10001r100001l100769c1001</t>
  </si>
  <si>
    <t>3400579,p10001r100001l100770c1001</t>
  </si>
  <si>
    <t>3400579,p10001r100001l100771c1001</t>
  </si>
  <si>
    <t>3400579,p10001r100001l100772c1001</t>
  </si>
  <si>
    <t>3400579,p10001r100001l100773c1001</t>
  </si>
  <si>
    <t>3400579,p10001r100001l100774c1001</t>
  </si>
  <si>
    <t>3400579,p10001r100001l100775c1001</t>
  </si>
  <si>
    <t>3400579,p10001r100001l100776c1001</t>
  </si>
  <si>
    <t>3400579,p10001r100001l100777c1001</t>
  </si>
  <si>
    <t>3400579,p10001r100001l100778c1001</t>
  </si>
  <si>
    <t>3400579,p10001r100001l100779c1001</t>
  </si>
  <si>
    <t>3400579,p10001r100001l100780c1001</t>
  </si>
  <si>
    <t>3400579,p10001r100001l100781c1001</t>
  </si>
  <si>
    <t>3400579,p10001r100001l100782c1001</t>
  </si>
  <si>
    <t>3400579,p10001r100001l100783c1001</t>
  </si>
  <si>
    <t>3400579,p10001r100001l100784c1001</t>
  </si>
  <si>
    <t>3400579,p10001r100001l100785c1001</t>
  </si>
  <si>
    <t>3400579,p10001r100001l100786c1001</t>
  </si>
  <si>
    <t>3400579,p10001r100001l100787c1001</t>
  </si>
  <si>
    <t>3400579,p10001r100001l100788c1001</t>
  </si>
  <si>
    <t>3400579,p10001r100001l100789c1001</t>
  </si>
  <si>
    <t>3400579,p10001r100001l100790c1001</t>
  </si>
  <si>
    <t>3400579,p10001r100001l100791c1001</t>
  </si>
  <si>
    <t>3400579,p10001r100001l100792c1001</t>
  </si>
  <si>
    <t>3400579,p10001r100001l100793c1001</t>
  </si>
  <si>
    <t>3400579,p10001r100001l100794c1001</t>
  </si>
  <si>
    <t>3400579,p10001r100001l100795c1001</t>
  </si>
  <si>
    <t>3400579,p10001r100001l100796c1001</t>
  </si>
  <si>
    <t>3400579,p10001r100001l100797c1001</t>
  </si>
  <si>
    <t>3400579,p10001r100001l100798c1001</t>
  </si>
  <si>
    <t>3400579,p10001r100001l100799c1001</t>
  </si>
  <si>
    <t>3400579,p10001r100001l100800c1001</t>
  </si>
  <si>
    <t>3400579,p10001r100001l100801c1001</t>
  </si>
  <si>
    <t>3400579,p10001r100001l100802c1001</t>
  </si>
  <si>
    <t>3400579,p10001r100001l100803c1001</t>
  </si>
  <si>
    <t>3400579,p10001r100001l100804c1001</t>
  </si>
  <si>
    <t>3400579,p10001r100001l100805c1001</t>
  </si>
  <si>
    <t>3400579,p10001r100001l100806c1001</t>
  </si>
  <si>
    <t>3400579,p10001r100001l100807c1001</t>
  </si>
  <si>
    <t>3400579,p10001r100001l100808c1001</t>
  </si>
  <si>
    <t>3400579,p10001r100001l100809c1001</t>
  </si>
  <si>
    <t>3400579,p10001r100001l100810c1001</t>
  </si>
  <si>
    <t>3400579,p10001r100001l100811c1001</t>
  </si>
  <si>
    <t>3400579,p10001r100001l100812c1001</t>
  </si>
  <si>
    <t>3400579,p10001r100001l100813c1001</t>
  </si>
  <si>
    <t>3400579,p10001r100001l100814c1001</t>
  </si>
  <si>
    <t>3400579,p10001r100001l100815c1001</t>
  </si>
  <si>
    <t>3400579,p10001r100001l100816c1001</t>
  </si>
  <si>
    <t>3400579,p10001r100001l100817c1001</t>
  </si>
  <si>
    <t>3400579,p10001r100001l100818c1001</t>
  </si>
  <si>
    <t>3400579,p10001r100001l100819c1001</t>
  </si>
  <si>
    <t>3400579,p10001r100001l100820c1001</t>
  </si>
  <si>
    <t>3400579,p10001r100001l100821c1001</t>
  </si>
  <si>
    <t>3400579,p10001r100001l100822c1001</t>
  </si>
  <si>
    <t>3400579,p10001r100001l100823c1001</t>
  </si>
  <si>
    <t>3400579,p10001r100001l100824c1001</t>
  </si>
  <si>
    <t>3400579,p10001r100001l100825c1001</t>
  </si>
  <si>
    <t>3400579,p10001r100001l100826c1001</t>
  </si>
  <si>
    <t>3400579,p10001r100001l100827c1001</t>
  </si>
  <si>
    <t>3400579,p10001r100001l100828c1001</t>
  </si>
  <si>
    <t>3400579,p10001r100001l100829c1001</t>
  </si>
  <si>
    <t>3400579,p10001r100001l100830c1001</t>
  </si>
  <si>
    <t>3400579,p10001r100001l100831c1001</t>
  </si>
  <si>
    <t>3400579,p10001r100001l100832c1001</t>
  </si>
  <si>
    <t>3400579,p10001r100001l100833c1001</t>
  </si>
  <si>
    <t>3400579,p10001r100001l100834c1001</t>
  </si>
  <si>
    <t>3400579,p10001r100001l100835c1001</t>
  </si>
  <si>
    <t>3400579,p10001r100001l100836c1001</t>
  </si>
  <si>
    <t>3400579,p10001r100001l100837c1001</t>
  </si>
  <si>
    <t>3400579,p10001r100001l100838c1001</t>
  </si>
  <si>
    <t>3400579,p10001r100001l100839c1001</t>
  </si>
  <si>
    <t>3400579,p10001r100001l100840c1001</t>
  </si>
  <si>
    <t>3400579,p10001r100001l100841c1001</t>
  </si>
  <si>
    <t>3400579,p10001r100001l100842c1001</t>
  </si>
  <si>
    <t>3400579,p10001r100001l100843c1001</t>
  </si>
  <si>
    <t>3400579,p10001r100001l100844c1001</t>
  </si>
  <si>
    <t>3400579,p10001r100001l100845c1001</t>
  </si>
  <si>
    <t>3400579,p10001r100001l100846c1001</t>
  </si>
  <si>
    <t>3400579,p10001r100001l100847c1001</t>
  </si>
  <si>
    <t>3400579,p10001r100001l100848c1001</t>
  </si>
  <si>
    <t>3400579,p10001r100001l100849c1001</t>
  </si>
  <si>
    <t>3400579,p10001r100001l100850c1001</t>
  </si>
  <si>
    <t>3400579,p10001r100001l100851c1001</t>
  </si>
  <si>
    <t>3400579,p10001r100001l100852c1001</t>
  </si>
  <si>
    <t>3400579,p10001r100001l100853c1001</t>
  </si>
  <si>
    <t>3400579,p10001r100001l100854c1001</t>
  </si>
  <si>
    <t>3400579,p10001r100001l100855c1001</t>
  </si>
  <si>
    <t>3400579,p10001r100001l100856c1001</t>
  </si>
  <si>
    <t>3400579,p10001r100001l100857c1001</t>
  </si>
  <si>
    <t>3400579,p10001r100001l100858c1001</t>
  </si>
  <si>
    <t>3400579,p10001r100001l100859c1001</t>
  </si>
  <si>
    <t>3400579,p10001r100001l100860c1001</t>
  </si>
  <si>
    <t>3400579,p10001r100001l100861c1001</t>
  </si>
  <si>
    <t>3400579,p10001r100001l100862c1001</t>
  </si>
  <si>
    <t>3400579,p10001r100001l100863c1001</t>
  </si>
  <si>
    <t>3400579,p10001r100001l100864c1001</t>
  </si>
  <si>
    <t>3400579,p10001r100001l100865c1001</t>
  </si>
  <si>
    <t>3400579,p10001r100001l100866c1001</t>
  </si>
  <si>
    <t>3400579,p10001r100001l100867c1001</t>
  </si>
  <si>
    <t>3400579,p10001r100001l100868c1001</t>
  </si>
  <si>
    <t>3400579,p10001r100001l100869c1001</t>
  </si>
  <si>
    <t>3400579,p10001r100001l100870c1001</t>
  </si>
  <si>
    <t>3400579,p10001r100001l100871c1001</t>
  </si>
  <si>
    <t>3400579,p10001r100001l100872c1001</t>
  </si>
  <si>
    <t>3400579,p10001r100001l100873c1001</t>
  </si>
  <si>
    <t>3400579,p10001r100001l100874c1001</t>
  </si>
  <si>
    <t>3400579,p10001r100001l100875c1001</t>
  </si>
  <si>
    <t>3400579,p10001r100001l100876c1001</t>
  </si>
  <si>
    <t>3400579,p10001r100001l100877c1001</t>
  </si>
  <si>
    <t>3400579,p10001r100001l100878c1001</t>
  </si>
  <si>
    <t>3400579,p10001r100001l100879c1001</t>
  </si>
  <si>
    <t>3400579,p10001r100001l100880c1001</t>
  </si>
  <si>
    <t>3400579,p10001r100001l100881c1001</t>
  </si>
  <si>
    <t>3400579,p10001r100001l100882c1001</t>
  </si>
  <si>
    <t>3400579,p10001r100001l100883c1001</t>
  </si>
  <si>
    <t>3400579,p10001r100001l100884c1001</t>
  </si>
  <si>
    <t>3400579,p10001r100001l100885c1001</t>
  </si>
  <si>
    <t>3400579,p10001r100001l100886c1001</t>
  </si>
  <si>
    <t>3400579,p10001r100001l100887c1001</t>
  </si>
  <si>
    <t>3400579,p10001r100001l100888c1001</t>
  </si>
  <si>
    <t>3400579,p10001r100001l100889c1001</t>
  </si>
  <si>
    <t>3400579,p10001r100001l100890c1001</t>
  </si>
  <si>
    <t>3400579,p10001r100001l100891c1001</t>
  </si>
  <si>
    <t>3400579,p10001r100001l100892c1001</t>
  </si>
  <si>
    <t>3400579,p10001r100001l100893c1001</t>
  </si>
  <si>
    <t>3400579,p10001r100001l100894c1001</t>
  </si>
  <si>
    <t>3400579,p10001r100001l100895c1001</t>
  </si>
  <si>
    <t>3400579,p10001r100001l100896c1001</t>
  </si>
  <si>
    <t>3400579,p10001r100001l100897c1001</t>
  </si>
  <si>
    <t>3400579,p10001r100001l100898c1001</t>
  </si>
  <si>
    <t>3400579,p10001r100001l100899c1001</t>
  </si>
  <si>
    <t>3400579,p10001r100001l100900c1001</t>
  </si>
  <si>
    <t>3400579,p10001r100001l100901c1001</t>
  </si>
  <si>
    <t>3400579,p10001r100001l100902c1001</t>
  </si>
  <si>
    <t>3400579,p10001r100001l100903c1001</t>
  </si>
  <si>
    <t>3400579,p10001r100001l100904c1001</t>
  </si>
  <si>
    <t>3400579,p10001r100001l100905c1001</t>
  </si>
  <si>
    <t>3400579,p10001r100001l100906c1001</t>
  </si>
  <si>
    <t>3400579,p10001r100001l100907c1001</t>
  </si>
  <si>
    <t>3400579,p10001r100001l100908c1001</t>
  </si>
  <si>
    <t>3400579,p10001r100001l100909c1001</t>
  </si>
  <si>
    <t>3400579,p10001r100001l100910c1001</t>
  </si>
  <si>
    <t>3400579,p10001r100001l100911c1001</t>
  </si>
  <si>
    <t>3400579,p10001r100001l100912c1001</t>
  </si>
  <si>
    <t>3400579,p10001r100001l100913c1001</t>
  </si>
  <si>
    <t>3400579,p10001r100001l100914c1001</t>
  </si>
  <si>
    <t>3400579,p10001r100001l100915c1001</t>
  </si>
  <si>
    <t>3400579,p10001r100001l100916c1001</t>
  </si>
  <si>
    <t>3400579,p10001r100001l100917c1001</t>
  </si>
  <si>
    <t>3400579,p10001r100001l100918c1001</t>
  </si>
  <si>
    <t>3400579,p10001r100001l100919c1001</t>
  </si>
  <si>
    <t>3400579,p10001r100001l100920c1001</t>
  </si>
  <si>
    <t>3400579,p10001r100001l100921c1001</t>
  </si>
  <si>
    <t>3400579,p10001r100001l100922c1001</t>
  </si>
  <si>
    <t>3400579,p10001r100001l100923c1001</t>
  </si>
  <si>
    <t>3400579,p10001r100001l100924c1001</t>
  </si>
  <si>
    <t>3400579,p10001r100001l100925c1001</t>
  </si>
  <si>
    <t>3400579,p10001r100001l100926c1001</t>
  </si>
  <si>
    <t>3400579,p10001r100001l100927c1001</t>
  </si>
  <si>
    <t>3400579,p10001r100001l100928c1001</t>
  </si>
  <si>
    <t>3400579,p10001r100001l100929c1001</t>
  </si>
  <si>
    <t>3400579,p10001r100001l100930c1001</t>
  </si>
  <si>
    <t>3400579,p10001r100001l100931c1001</t>
  </si>
  <si>
    <t>3400579,p10001r100001l100932c1001</t>
  </si>
  <si>
    <t>3400579,p10001r100001l100933c1001</t>
  </si>
  <si>
    <t>3400579,p10001r100001l100934c1001</t>
  </si>
  <si>
    <t>3400579,p10001r100001l100935c1001</t>
  </si>
  <si>
    <t>3400579,p10001r100001l100936c1001</t>
  </si>
  <si>
    <t>3400579,p10001r100001l100937c1001</t>
  </si>
  <si>
    <t>3400579,p10001r100001l100938c1001</t>
  </si>
  <si>
    <t>3400579,p10001r100001l100939c1001</t>
  </si>
  <si>
    <t>3400579,p10001r100001l100940c1001</t>
  </si>
  <si>
    <t>3400579,p10001r100001l100941c1001</t>
  </si>
  <si>
    <t>3400579,p10001r100001l100942c1001</t>
  </si>
  <si>
    <t>3400579,p10001r100001l100943c1001</t>
  </si>
  <si>
    <t>3400579,p10001r100001l100944c1001</t>
  </si>
  <si>
    <t>3400579,p10001r100001l100945c1001</t>
  </si>
  <si>
    <t>3400579,p10001r100001l100946c1001</t>
  </si>
  <si>
    <t>3400579,p10001r100001l100947c1001</t>
  </si>
  <si>
    <t>3400579,p10001r100001l100948c1001</t>
  </si>
  <si>
    <t>3400579,p10001r100001l100949c1001</t>
  </si>
  <si>
    <t>3400579,p10001r100001l100950c1001</t>
  </si>
  <si>
    <t>3400579,p10001r100001l100951c1001</t>
  </si>
  <si>
    <t>3400579,p10001r100001l100952c1001</t>
  </si>
  <si>
    <t>3400579,p10001r100001l100953c1001</t>
  </si>
  <si>
    <t>3400579,p10001r100001l100954c1001</t>
  </si>
  <si>
    <t>3400579,p10001r100001l100955c1001</t>
  </si>
  <si>
    <t>3400579,p10001r100001l100956c1001</t>
  </si>
  <si>
    <t>3400579,p10001r100001l100957c1001</t>
  </si>
  <si>
    <t>3400579,p10001r100001l100958c1001</t>
  </si>
  <si>
    <t>3400579,p10001r100001l100959c1001</t>
  </si>
  <si>
    <t>3400579,p10001r100001l100960c1001</t>
  </si>
  <si>
    <t>3400579,p10001r100001l100961c1001</t>
  </si>
  <si>
    <t>3400579,p10001r100001l100962c1001</t>
  </si>
  <si>
    <t>3400579,p10001r100001l100963c1001</t>
  </si>
  <si>
    <t>3400579,p10001r100001l100964c1001</t>
  </si>
  <si>
    <t>3400579,p10001r100001l100965c1001</t>
  </si>
  <si>
    <t>3400579,p10001r100001l100966c1001</t>
  </si>
  <si>
    <t>3400579,p10001r100001l100967c1001</t>
  </si>
  <si>
    <t>3400579,p10001r100001l100968c1001</t>
  </si>
  <si>
    <t>3400579,p10001r100001l100969c1001</t>
  </si>
  <si>
    <t>3400579,p10001r100001l100970c1001</t>
  </si>
  <si>
    <t>3400579,p10001r100001l100971c1001</t>
  </si>
  <si>
    <t>3400579,p10001r100001l100972c1001</t>
  </si>
  <si>
    <t>3400579,p10001r100001l100973c1001</t>
  </si>
  <si>
    <t>3400579,p10001r100001l100974c1001</t>
  </si>
  <si>
    <t>3400579,p10001r100001l100975c1001</t>
  </si>
  <si>
    <t>3400579,p10001r100001l100976c1001</t>
  </si>
  <si>
    <t>3400579,p10001r100001l100977c1001</t>
  </si>
  <si>
    <t>3400579,p10001r100001l100978c1001</t>
  </si>
  <si>
    <t>3400579,p10001r100001l100979c1001</t>
  </si>
  <si>
    <t>3400579,p10001r100001l100980c1001</t>
  </si>
  <si>
    <t>3400579,p10001r100001l100981c1001</t>
  </si>
  <si>
    <t>3400579,p10001r100001l100982c1001</t>
  </si>
  <si>
    <t>3400579,p10001r100001l100983c1001</t>
  </si>
  <si>
    <t>3400579,p10001r100001l100984c1001</t>
  </si>
  <si>
    <t>3400579,p10001r100001l100985c1001</t>
  </si>
  <si>
    <t>3400579,p10001r100001l100986c1001</t>
  </si>
  <si>
    <t>3400579,p10001r100001l100987c1001</t>
  </si>
  <si>
    <t>3400579,p10001r100001l100988c1001</t>
  </si>
  <si>
    <t>3400579,p10001r100001l100989c1001</t>
  </si>
  <si>
    <t>3400579,p10001r100001l100990c1001</t>
  </si>
  <si>
    <t>3400579,p10001r100001l100991c1001</t>
  </si>
  <si>
    <t>3400579,p10001r100001l100992c1001</t>
  </si>
  <si>
    <t>3400579,p10001r100001l100993c1001</t>
  </si>
  <si>
    <t>3400579,p10001r100001l100994c1001</t>
  </si>
  <si>
    <t>3400579,p10001r100001l100995c1001</t>
  </si>
  <si>
    <t>3400579,p10001r100001l100996c1001</t>
  </si>
  <si>
    <t>3400579,p10001r100001l100997c1001</t>
  </si>
  <si>
    <t>3400579,p10001r100001l100998c1001</t>
  </si>
  <si>
    <t>3400579,p10001r100001l100999c1001</t>
  </si>
  <si>
    <t>3400579,p10001r100001l101000c1001</t>
  </si>
  <si>
    <t>3400579,p10001r100001l101001c1001</t>
  </si>
  <si>
    <t>3400579,p10001r100001l101002c1001</t>
  </si>
  <si>
    <t>3400579,p10001r100001l101003c1001</t>
  </si>
  <si>
    <t>3400579,p10001r100001l101004c1001</t>
  </si>
  <si>
    <t>3400579,p10001r100001l101005c1001</t>
  </si>
  <si>
    <t>3400579,p10001r100001l101006c1001</t>
  </si>
  <si>
    <t>3400579,p10001r100001l101007c1001</t>
  </si>
  <si>
    <t>3400579,p10001r100001l101008c1001</t>
  </si>
  <si>
    <t>3400579,p10001r100001l101009c1001</t>
  </si>
  <si>
    <t>3400579,p10001r100001l101010c1001</t>
  </si>
  <si>
    <t>3400579,p10001r100001l101011c1001</t>
  </si>
  <si>
    <t>3400579,p10001r100001l101012c1001</t>
  </si>
  <si>
    <t>3400579,p10001r100001l101013c1001</t>
  </si>
  <si>
    <t>3400579,p10001r100001l101014c1001</t>
  </si>
  <si>
    <t>3400579,p10001r100001l101015c1001</t>
  </si>
  <si>
    <t>3400579,p10001r100001l101016c1001</t>
  </si>
  <si>
    <t>3400579,p10001r100001l101017c1001</t>
  </si>
  <si>
    <t>3400579,p10001r100001l101018c1001</t>
  </si>
  <si>
    <t>3400579,p10001r100001l101019c1001</t>
  </si>
  <si>
    <t>3400579,p10001r100001l101020c1001</t>
  </si>
  <si>
    <t>3400579,p10001r100001l101021c1001</t>
  </si>
  <si>
    <t>3400579,p10001r100001l101022c1001</t>
  </si>
  <si>
    <t>3400579,p10001r100001l101023c1001</t>
  </si>
  <si>
    <t>3400579,p10001r100001l101024c1001</t>
  </si>
  <si>
    <t>3400579,p10001r100001l101025c1001</t>
  </si>
  <si>
    <t>3400579,p10001r100001l101026c1001</t>
  </si>
  <si>
    <t>3400579,p10001r100001l101027c1001</t>
  </si>
  <si>
    <t>3400579,p10001r100001l101028c1001</t>
  </si>
  <si>
    <t>3400579,p10001r100001l101029c1001</t>
  </si>
  <si>
    <t>3400579,p10001r100001l101030c1001</t>
  </si>
  <si>
    <t>3400579,p10001r100001l101031c1001</t>
  </si>
  <si>
    <t>3400579,p10001r100001l101032c1001</t>
  </si>
  <si>
    <t>3400579,p10001r100001l101033c1001</t>
  </si>
  <si>
    <t>3400579,p10001r100001l101034c1001</t>
  </si>
  <si>
    <t>3400579,p10001r100001l101035c1001</t>
  </si>
  <si>
    <t>3400579,p10001r100001l101036c1001</t>
  </si>
  <si>
    <t>3400579,p10001r100001l101037c1001</t>
  </si>
  <si>
    <t>3400579,p10001r100001l101038c1001</t>
  </si>
  <si>
    <t>3400579,p10001r100001l101039c1001</t>
  </si>
  <si>
    <t>3400579,p10001r100001l101040c1001</t>
  </si>
  <si>
    <t>3400579,p10001r100001l101041c1001</t>
  </si>
  <si>
    <t>3400579,p10001r100001l101042c1001</t>
  </si>
  <si>
    <t>3400579,p10001r100001l101043c1001</t>
  </si>
  <si>
    <t>3400579,p10001r100001l101044c1001</t>
  </si>
  <si>
    <t>3400579,p10001r100001l101045c1001</t>
  </si>
  <si>
    <t>3400579,p10001r100001l101046c1001</t>
  </si>
  <si>
    <t>3400579,p10001r100001l101047c1001</t>
  </si>
  <si>
    <t>3400579,p10001r100001l101048c1001</t>
  </si>
  <si>
    <t>3400579,p10001r100001l101049c1001</t>
  </si>
  <si>
    <t>3400579,p10001r100001l101050c1001</t>
  </si>
  <si>
    <t>3400579,p10001r100001l101051c1001</t>
  </si>
  <si>
    <t>3400579,p10001r100001l101052c1001</t>
  </si>
  <si>
    <t>3400579,p10001r100001l101053c1001</t>
  </si>
  <si>
    <t>3400579,p10001r100001l101054c1001</t>
  </si>
  <si>
    <t>3400579,p10001r100001l101055c1001</t>
  </si>
  <si>
    <t>3400579,p10001r100001l101056c1001</t>
  </si>
  <si>
    <t>3400579,p10001r100001l101057c1001</t>
  </si>
  <si>
    <t>3400579,p10001r100001l101058c1001</t>
  </si>
  <si>
    <t>3400579,p10001r100001l101059c1001</t>
  </si>
  <si>
    <t>3400579,p10001r100001l101060c1001</t>
  </si>
  <si>
    <t>3400579,p10001r100001l101061c1001</t>
  </si>
  <si>
    <t>3400579,p10001r100001l101062c1001</t>
  </si>
  <si>
    <t>3400579,p10001r100001l101063c1001</t>
  </si>
  <si>
    <t>3400579,p10001r100001l101064c1001</t>
  </si>
  <si>
    <t>3400579,p10001r100001l101065c1001</t>
  </si>
  <si>
    <t>3400579,p10001r100001l101066c1001</t>
  </si>
  <si>
    <t>3400579,p10001r100001l101067c1001</t>
  </si>
  <si>
    <t>3400579,p10001r100001l101068c1001</t>
  </si>
  <si>
    <t>3400579,p10001r100001l101069c1001</t>
  </si>
  <si>
    <t>3400579,p10001r100001l101070c1001</t>
  </si>
  <si>
    <t>3400579,p10001r100001l101071c1001</t>
  </si>
  <si>
    <t>3400579,p10001r100001l101072c1001</t>
  </si>
  <si>
    <t>3400579,p10001r100001l101073c1001</t>
  </si>
  <si>
    <t>3400579,p10001r100001l101074c1001</t>
  </si>
  <si>
    <t>3400579,p10001r100001l101075c1001</t>
  </si>
  <si>
    <t>3400579,p10001r100001l101076c1001</t>
  </si>
  <si>
    <t>3400579,p10001r100001l101077c1001</t>
  </si>
  <si>
    <t>3400579,p10001r100001l101078c1001</t>
  </si>
  <si>
    <t>3400579,p10001r100001l101079c1001</t>
  </si>
  <si>
    <t>3400579,p10001r100001l101080c1001</t>
  </si>
  <si>
    <t>3400579,p10001r100001l101081c1001</t>
  </si>
  <si>
    <t>3400579,p10001r100001l101082c1001</t>
  </si>
  <si>
    <t>3400579,p10001r100001l101083c1001</t>
  </si>
  <si>
    <t>3400579,p10001r100001l101084c1001</t>
  </si>
  <si>
    <t>3400579,p10001r100001l101085c1001</t>
  </si>
  <si>
    <t>3400579,p10001r100001l101086c1001</t>
  </si>
  <si>
    <t>3400579,p10001r100001l101087c1001</t>
  </si>
  <si>
    <t>3400579,p10001r100001l101088c1001</t>
  </si>
  <si>
    <t>3400579,p10001r100001l101089c1001</t>
  </si>
  <si>
    <t>3400579,p10001r100001l101090c1001</t>
  </si>
  <si>
    <t>3400579,p10001r100001l101091c1001</t>
  </si>
  <si>
    <t>3400579,p10001r100001l101092c1001</t>
  </si>
  <si>
    <t>3400579,p10001r100001l101093c1001</t>
  </si>
  <si>
    <t>3400579,p10001r100001l101094c1001</t>
  </si>
  <si>
    <t>3400579,p10001r100001l101095c1001</t>
  </si>
  <si>
    <t>3400579,p10001r100001l101096c1001</t>
  </si>
  <si>
    <t>3400579,p10001r100001l101097c1001</t>
  </si>
  <si>
    <t>3400579,p10001r100001l101098c1001</t>
  </si>
  <si>
    <t>3400579,p10001r100001l101099c1001</t>
  </si>
  <si>
    <t>3400579,p10001r100001l101100c1001</t>
  </si>
  <si>
    <t>3400579,p10001r100001l101101c1001</t>
  </si>
  <si>
    <t>Concurrent Request- Subjective Lists</t>
  </si>
  <si>
    <t>Flex Value</t>
  </si>
  <si>
    <t>Enabled Flag</t>
  </si>
  <si>
    <t>Hierarchy Level</t>
  </si>
  <si>
    <t>Compiled Value</t>
  </si>
  <si>
    <t>Last Update Date</t>
  </si>
  <si>
    <t>Type</t>
  </si>
  <si>
    <t>English Commissioning Org's</t>
  </si>
  <si>
    <t>R</t>
  </si>
  <si>
    <t>INCOME</t>
  </si>
  <si>
    <t>Scottish Heath Boards</t>
  </si>
  <si>
    <t>N. Ireland Health Board's</t>
  </si>
  <si>
    <t>Powys Teaching LHB</t>
  </si>
  <si>
    <t>English Foundation Trusts</t>
  </si>
  <si>
    <t>Abertawe Bro Morgannwg University Local Health Board</t>
  </si>
  <si>
    <t>Aneurin Bevan Local Health Board</t>
  </si>
  <si>
    <t>Betsi Cadwaladr University Local Health Board</t>
  </si>
  <si>
    <t>Cardiff And Vale University Local Health Board</t>
  </si>
  <si>
    <t>Cwm Taf Local Health Board</t>
  </si>
  <si>
    <t>Hywel Dda Local Health Board</t>
  </si>
  <si>
    <t>WHSSC</t>
  </si>
  <si>
    <t>Biopsies Income</t>
  </si>
  <si>
    <t>Medical Staff Income</t>
  </si>
  <si>
    <t>ALAC Income</t>
  </si>
  <si>
    <t>Support Services/ Staff Recharges (Trusts) Income</t>
  </si>
  <si>
    <t>Cervical Screening Income</t>
  </si>
  <si>
    <t>Patient Transport Services Income</t>
  </si>
  <si>
    <t>Velindre NHS Trust Income</t>
  </si>
  <si>
    <t>Welsh Ambulance NHS Trust Income</t>
  </si>
  <si>
    <t>Public Health Wales NHS Trust Income</t>
  </si>
  <si>
    <t>Local Authorities Income</t>
  </si>
  <si>
    <t>Welsh Govt Overseas Visitors Income</t>
  </si>
  <si>
    <t>Welfare Food Income</t>
  </si>
  <si>
    <t>Patients Travel Expenses Income</t>
  </si>
  <si>
    <t>Welsh Govt. Other Income</t>
  </si>
  <si>
    <t>Gp Registrar Income</t>
  </si>
  <si>
    <t>Private Patients Income</t>
  </si>
  <si>
    <t>Injury Cost Recovery Scheme Income</t>
  </si>
  <si>
    <t>Amenity Beds Income</t>
  </si>
  <si>
    <t>Prescription Charges Income</t>
  </si>
  <si>
    <t>Drug Company Support Income</t>
  </si>
  <si>
    <t>KRUFF Income</t>
  </si>
  <si>
    <t>Other Healthcare Activity Income</t>
  </si>
  <si>
    <t>Joint Working With Other Agencies Income</t>
  </si>
  <si>
    <t>Meals On Wheels Income</t>
  </si>
  <si>
    <t>Dental Patient Charges Income</t>
  </si>
  <si>
    <t>PTS Income</t>
  </si>
  <si>
    <t>Junior Doctors Income</t>
  </si>
  <si>
    <t>PGDME Income</t>
  </si>
  <si>
    <t>EPU/PME Income</t>
  </si>
  <si>
    <t>Post Graduate Centre Income</t>
  </si>
  <si>
    <t>SIFT Income</t>
  </si>
  <si>
    <t>R &amp; D Income / Grants</t>
  </si>
  <si>
    <t>Commercial Trials Income</t>
  </si>
  <si>
    <t>Clinical Trials Income (Ed &amp;Tr)</t>
  </si>
  <si>
    <t>Course Fee Income (Ed &amp; Tr)</t>
  </si>
  <si>
    <t>University Income (Ed &amp; Tr)</t>
  </si>
  <si>
    <t>Education &amp; Training Income</t>
  </si>
  <si>
    <t>Endowment Contributions Income</t>
  </si>
  <si>
    <t>Hospice At Home Income</t>
  </si>
  <si>
    <t>CLIC Nurse Income</t>
  </si>
  <si>
    <t>Cystic Fibrosis Nurse Income</t>
  </si>
  <si>
    <t>MacMillan Nurse Income</t>
  </si>
  <si>
    <t>Reciept of Donated Assets</t>
  </si>
  <si>
    <t>Inc Gen - Training</t>
  </si>
  <si>
    <t>Inc Gen - OT Sales</t>
  </si>
  <si>
    <t>Inc Gen - Pharmacy Sales</t>
  </si>
  <si>
    <t>Inc Gen - Sale Of Equipment</t>
  </si>
  <si>
    <t>Inc Gen - Catering</t>
  </si>
  <si>
    <t>Inc Gen - Royalties</t>
  </si>
  <si>
    <t>Inc Gen - District Transport Services</t>
  </si>
  <si>
    <t>Other Non Pat Income Generation</t>
  </si>
  <si>
    <t>NWSSP Income</t>
  </si>
  <si>
    <t>Laundry Income</t>
  </si>
  <si>
    <t>Pathology Income</t>
  </si>
  <si>
    <t>Payroll Income</t>
  </si>
  <si>
    <t>Patient Meal Recharges Income</t>
  </si>
  <si>
    <t>Canteen Income</t>
  </si>
  <si>
    <t>Other Catering Inc (NOT INC GEN)</t>
  </si>
  <si>
    <t>Vending Machine Receipts Income</t>
  </si>
  <si>
    <t>Accom &amp; Catering Sales : Vatable Income</t>
  </si>
  <si>
    <t>Accom and Catering Sales : Non-Vatable Income</t>
  </si>
  <si>
    <t>Accommodation / Residences Income</t>
  </si>
  <si>
    <t>Rental Income</t>
  </si>
  <si>
    <t>PGME Department Rent Income</t>
  </si>
  <si>
    <t>Mortuary Fees Income</t>
  </si>
  <si>
    <t>Leased Car : Private Deductions Income</t>
  </si>
  <si>
    <t>Leased Car : Handling Charges Income</t>
  </si>
  <si>
    <t>Business Unit Income</t>
  </si>
  <si>
    <t>Inc Gen - Advertising</t>
  </si>
  <si>
    <t>Course Income (Non Ed &amp; Tr)</t>
  </si>
  <si>
    <t>Inc Gen - Car Parking</t>
  </si>
  <si>
    <t>Case Notes Income</t>
  </si>
  <si>
    <t>Category II Fees Income</t>
  </si>
  <si>
    <t>CESU Income</t>
  </si>
  <si>
    <t>Clinical Trials Income (Non Ed &amp; Tr)</t>
  </si>
  <si>
    <t>Consultancy Fees Income</t>
  </si>
  <si>
    <t>Court Fees Income</t>
  </si>
  <si>
    <t>Welsh NHS Seconded Staff Income</t>
  </si>
  <si>
    <t>Non NHS Seconded Staff Income</t>
  </si>
  <si>
    <t>Creche Fees Income</t>
  </si>
  <si>
    <t>DOH - Non Patient Care Income</t>
  </si>
  <si>
    <t>EBME Income</t>
  </si>
  <si>
    <t>Employee Scheme Income</t>
  </si>
  <si>
    <t>Equipment Income</t>
  </si>
  <si>
    <t>Franchise Rights Income</t>
  </si>
  <si>
    <t>Non R&amp;D Grant Income</t>
  </si>
  <si>
    <t>Inc Gen - Hearing Aids</t>
  </si>
  <si>
    <t>NWIS Income</t>
  </si>
  <si>
    <t>Lecture Fees Income</t>
  </si>
  <si>
    <t>MRI Income</t>
  </si>
  <si>
    <t>Non-Patient Care NHS Income</t>
  </si>
  <si>
    <t>Occupational Health Fees Income</t>
  </si>
  <si>
    <t>Pharmacy Sales Income</t>
  </si>
  <si>
    <t>Photocopying Fees Income</t>
  </si>
  <si>
    <t>Radiography Income</t>
  </si>
  <si>
    <t>Rebate Income</t>
  </si>
  <si>
    <t>Recycling Income</t>
  </si>
  <si>
    <t>Search Fees Income</t>
  </si>
  <si>
    <t>Solicitor Fees Income</t>
  </si>
  <si>
    <t>Telephone Income</t>
  </si>
  <si>
    <t>Cardiff University Income (Non Ed and Tr)</t>
  </si>
  <si>
    <t>VAT Recovered Income</t>
  </si>
  <si>
    <t>Discounts Received</t>
  </si>
  <si>
    <t>PO Variance Account</t>
  </si>
  <si>
    <t>Workshop Income</t>
  </si>
  <si>
    <t>Other Income</t>
  </si>
  <si>
    <t>Donations Income Charitable Funds</t>
  </si>
  <si>
    <t>Legacies Income Charitable Funds</t>
  </si>
  <si>
    <t>Dividends &amp; Interest Income Charitable Funds</t>
  </si>
  <si>
    <t>Realised Gain / Profit Charitable Funds</t>
  </si>
  <si>
    <t>Gain / Loss Charitable Funds</t>
  </si>
  <si>
    <t>Fundraising Income Charitable Funds</t>
  </si>
  <si>
    <t>Sale of Equip. (NOT INC GEN SCHEME)</t>
  </si>
  <si>
    <t>Community Health Council Income</t>
  </si>
  <si>
    <t>Sponsorship Income</t>
  </si>
  <si>
    <t>Services to GPs and other Practitioners</t>
  </si>
  <si>
    <t>Fraud Investigations : Monies Recovered</t>
  </si>
  <si>
    <t>Patient Charges for prescriptions: retained by pharmacists and appliance contractors</t>
  </si>
  <si>
    <t>Ambulance - Work inside Locality</t>
  </si>
  <si>
    <t>E</t>
  </si>
  <si>
    <t>PAY</t>
  </si>
  <si>
    <t>Ambulance - Overtime</t>
  </si>
  <si>
    <t>Ambulance - Enhancements</t>
  </si>
  <si>
    <t>Ambulance - Overrun</t>
  </si>
  <si>
    <t>Ambulance - Work outside Locality/Dept.</t>
  </si>
  <si>
    <t>Ambulance - On Call</t>
  </si>
  <si>
    <t>Chair</t>
  </si>
  <si>
    <t>Vice Chair</t>
  </si>
  <si>
    <t>Non-Executive Member</t>
  </si>
  <si>
    <t>Chief Executive</t>
  </si>
  <si>
    <t>Executive Director</t>
  </si>
  <si>
    <t>Other Board level Director</t>
  </si>
  <si>
    <t>Senior Manager (above Band 9)</t>
  </si>
  <si>
    <t>Senior Manager Band 7</t>
  </si>
  <si>
    <t>Senior Manager Band 8A</t>
  </si>
  <si>
    <t>Senior Manager Band 8B</t>
  </si>
  <si>
    <t>Senior Manager Band 8C</t>
  </si>
  <si>
    <t>Senior Manager Band 8D</t>
  </si>
  <si>
    <t>Senior Manager Band 9</t>
  </si>
  <si>
    <t>Solicitors (Whls)</t>
  </si>
  <si>
    <t>Consultant (M&amp;D)</t>
  </si>
  <si>
    <t>Locum Consultant (M&amp;D)</t>
  </si>
  <si>
    <t>Agency - Consultant (M&amp;D)</t>
  </si>
  <si>
    <t>Tax/NI only - Consultant (M&amp;D)</t>
  </si>
  <si>
    <t>Associate Specialist (M&amp;D)</t>
  </si>
  <si>
    <t>Locum Associate Specialist (M&amp;D)</t>
  </si>
  <si>
    <t>Specialist Dental Officer</t>
  </si>
  <si>
    <t>Senior Dental Officer</t>
  </si>
  <si>
    <t>Dental Officer</t>
  </si>
  <si>
    <t>Speciality Doctor (M&amp;D)</t>
  </si>
  <si>
    <t>Locum Speciality Doctor (M&amp;D)</t>
  </si>
  <si>
    <t>Agency - Other Career Grade (M&amp;D)</t>
  </si>
  <si>
    <t>Tax/NI only  -Other Cr Grd (M&amp;D)</t>
  </si>
  <si>
    <t>Specialty Registrar (M&amp;D)</t>
  </si>
  <si>
    <t>Locum Specialty Registrar (M&amp;D)</t>
  </si>
  <si>
    <t>Specialist Registrar (M&amp;D)</t>
  </si>
  <si>
    <t>Locum Specialist Registrar (M&amp;D)</t>
  </si>
  <si>
    <t>F2 foundation year 2 (M&amp;D)</t>
  </si>
  <si>
    <t>Locum F2 Foundation year 2 (M&amp;D)</t>
  </si>
  <si>
    <t>F1 foundation year 1 (M&amp;D)</t>
  </si>
  <si>
    <t>Locum F1 Foundation year 1 (M&amp;D)</t>
  </si>
  <si>
    <t>Dental Trainees in Hosp Post</t>
  </si>
  <si>
    <t>Clinical Assistant (M&amp;D)</t>
  </si>
  <si>
    <t>Senior Lecturer (M&amp;D)</t>
  </si>
  <si>
    <t>Locum Clinical Asst (M&amp;D)</t>
  </si>
  <si>
    <t>G.P.Sessions / Staff Fund</t>
  </si>
  <si>
    <t>Tax/NI only - other Med Grd (M&amp;D)</t>
  </si>
  <si>
    <t>Agency - Drs/Dentist in Training (M&amp;D)</t>
  </si>
  <si>
    <t>Tax/NI only - Drs in Traing(M&amp;D)</t>
  </si>
  <si>
    <t>Dental Surgery Assistant Band 5</t>
  </si>
  <si>
    <t>N</t>
  </si>
  <si>
    <t>2A181</t>
  </si>
  <si>
    <t>Nurse Consultant Band 8A</t>
  </si>
  <si>
    <t>2A182</t>
  </si>
  <si>
    <t>Nurse Consultant Band 8B</t>
  </si>
  <si>
    <t>2A183</t>
  </si>
  <si>
    <t>Nurse Consultant Band 8C</t>
  </si>
  <si>
    <t>2A184</t>
  </si>
  <si>
    <t>Nurse Consultant Band 8D</t>
  </si>
  <si>
    <t>2A281</t>
  </si>
  <si>
    <t>Nurse Manager Band 8A</t>
  </si>
  <si>
    <t>2A282</t>
  </si>
  <si>
    <t>Nurse Manager Band 8B</t>
  </si>
  <si>
    <t>2A283</t>
  </si>
  <si>
    <t>Nurse Manager Band 8C</t>
  </si>
  <si>
    <t>2A284</t>
  </si>
  <si>
    <t>Nurse Manager Band 8D</t>
  </si>
  <si>
    <t>2A291</t>
  </si>
  <si>
    <t>Nurse Manager Band 9</t>
  </si>
  <si>
    <t>2A297</t>
  </si>
  <si>
    <t>Nurse Manager (above Band 9)</t>
  </si>
  <si>
    <t>2A451</t>
  </si>
  <si>
    <t>Registered Nurse Band 5</t>
  </si>
  <si>
    <t>2A461</t>
  </si>
  <si>
    <t>Registered Nurse Band 6</t>
  </si>
  <si>
    <t>2A471</t>
  </si>
  <si>
    <t>Registered Nurse Band 7</t>
  </si>
  <si>
    <t>2A481</t>
  </si>
  <si>
    <t>Registered Nurse Band 8A</t>
  </si>
  <si>
    <t>2A482</t>
  </si>
  <si>
    <t>Registered Nurse Band 8B</t>
  </si>
  <si>
    <t>2A600</t>
  </si>
  <si>
    <t>Registered Nurse - Bank</t>
  </si>
  <si>
    <t>2A700</t>
  </si>
  <si>
    <t>Agency - Registered Nurse</t>
  </si>
  <si>
    <t>2A705</t>
  </si>
  <si>
    <t>Tax/NI only - Registered Nurse</t>
  </si>
  <si>
    <t>2AA11</t>
  </si>
  <si>
    <t>Nursing HCA/HCSW Band 1</t>
  </si>
  <si>
    <t>2AA21</t>
  </si>
  <si>
    <t>Nursing HCA/HCSW Band 2</t>
  </si>
  <si>
    <t>2AA31</t>
  </si>
  <si>
    <t>Nursing HCA/HCSW Band 3</t>
  </si>
  <si>
    <t>2AA41</t>
  </si>
  <si>
    <t>Nursing HCA/HCSW Band 4</t>
  </si>
  <si>
    <t>2AA51</t>
  </si>
  <si>
    <t>Nursing HCA/HCSW Band 5</t>
  </si>
  <si>
    <t>2AB00</t>
  </si>
  <si>
    <t>Nursing HCA/HCSW - Bank</t>
  </si>
  <si>
    <t>2AC00</t>
  </si>
  <si>
    <t>Agency - Nursing HCA/HCSW</t>
  </si>
  <si>
    <t>2AC05</t>
  </si>
  <si>
    <t>Tax/NI only - Nursing HCA/HCSW</t>
  </si>
  <si>
    <t>2AD51</t>
  </si>
  <si>
    <t>Student Nurse/Midwife Band 5</t>
  </si>
  <si>
    <t>2AD61</t>
  </si>
  <si>
    <t>Student Nurse/Midwife Band 6</t>
  </si>
  <si>
    <t>2AD71</t>
  </si>
  <si>
    <t>Student Nurse/Midwife Band 7</t>
  </si>
  <si>
    <t>2AE21</t>
  </si>
  <si>
    <t>Student Nurse Band 2</t>
  </si>
  <si>
    <t>2AE31</t>
  </si>
  <si>
    <t>Student Nurse Band 3</t>
  </si>
  <si>
    <t>2AF21</t>
  </si>
  <si>
    <t>Nursery Assistant Band 2</t>
  </si>
  <si>
    <t>2AF31</t>
  </si>
  <si>
    <t>Nursery Nurse Band 3</t>
  </si>
  <si>
    <t>2AF41</t>
  </si>
  <si>
    <t>Nursery Nurse Band 4</t>
  </si>
  <si>
    <t>2AF51</t>
  </si>
  <si>
    <t>Nursery Nurse Band 5</t>
  </si>
  <si>
    <t>2AF61</t>
  </si>
  <si>
    <t>Nursery Nurse Band 6</t>
  </si>
  <si>
    <t>2AG41</t>
  </si>
  <si>
    <t>ODP Band 4</t>
  </si>
  <si>
    <t>2AG51</t>
  </si>
  <si>
    <t>ODP Band 5</t>
  </si>
  <si>
    <t>2AG61</t>
  </si>
  <si>
    <t>ODP Band 6</t>
  </si>
  <si>
    <t>2AG71</t>
  </si>
  <si>
    <t>ODP Band 7</t>
  </si>
  <si>
    <t>2AG81</t>
  </si>
  <si>
    <t>ODP Band 8a</t>
  </si>
  <si>
    <t>2AG82</t>
  </si>
  <si>
    <t>ODP Band 8b</t>
  </si>
  <si>
    <t>2C121</t>
  </si>
  <si>
    <t>Podiatry Support Band 2</t>
  </si>
  <si>
    <t>2C131</t>
  </si>
  <si>
    <t>Podiatry Support Band 3</t>
  </si>
  <si>
    <t>2C141</t>
  </si>
  <si>
    <t>Podiatry Support Band 4</t>
  </si>
  <si>
    <t>2C151</t>
  </si>
  <si>
    <t>Podiatrist Band 5</t>
  </si>
  <si>
    <t>2C161</t>
  </si>
  <si>
    <t>Podiatrist Band 6</t>
  </si>
  <si>
    <t>2C171</t>
  </si>
  <si>
    <t>Podiatrist Band 7</t>
  </si>
  <si>
    <t>2C181</t>
  </si>
  <si>
    <t>Podiatrist Band 8A</t>
  </si>
  <si>
    <t>2C182</t>
  </si>
  <si>
    <t>Podiatrist Band 8B</t>
  </si>
  <si>
    <t>2C183</t>
  </si>
  <si>
    <t>Podiatrist Band 8C</t>
  </si>
  <si>
    <t>2C221</t>
  </si>
  <si>
    <t>Dietietics Support Band 2</t>
  </si>
  <si>
    <t>2C231</t>
  </si>
  <si>
    <t>Dietietics Support Band 3</t>
  </si>
  <si>
    <t>2C241</t>
  </si>
  <si>
    <t>Dietietics Support Band 4</t>
  </si>
  <si>
    <t>2C251</t>
  </si>
  <si>
    <t>Dietician Band 5</t>
  </si>
  <si>
    <t>2C261</t>
  </si>
  <si>
    <t>Dietician Band 6</t>
  </si>
  <si>
    <t>2C271</t>
  </si>
  <si>
    <t>Dietician Band 7</t>
  </si>
  <si>
    <t>2C281</t>
  </si>
  <si>
    <t>Dietician Band 8A</t>
  </si>
  <si>
    <t>2C282</t>
  </si>
  <si>
    <t>Dietician Band 8B</t>
  </si>
  <si>
    <t>2C283</t>
  </si>
  <si>
    <t>Dietician Band 8C</t>
  </si>
  <si>
    <t>2C284</t>
  </si>
  <si>
    <t>Dietician Band 8D</t>
  </si>
  <si>
    <t>2C321</t>
  </si>
  <si>
    <t>Occ Therapy Support Band 2</t>
  </si>
  <si>
    <t>2C331</t>
  </si>
  <si>
    <t>Occ Therapy Support Band 3</t>
  </si>
  <si>
    <t>2C341</t>
  </si>
  <si>
    <t>Occ Therapy Support Band 4</t>
  </si>
  <si>
    <t>2C345</t>
  </si>
  <si>
    <t>Occ Therapy Support Band 5</t>
  </si>
  <si>
    <t>2C351</t>
  </si>
  <si>
    <t>Occupational Therapist Band 5</t>
  </si>
  <si>
    <t>2C361</t>
  </si>
  <si>
    <t>Occupational Therapist Band 6</t>
  </si>
  <si>
    <t>2C371</t>
  </si>
  <si>
    <t>Occupational Therapist Band 7</t>
  </si>
  <si>
    <t>2C381</t>
  </si>
  <si>
    <t>Occupational Therapist Band 8A</t>
  </si>
  <si>
    <t>2C382</t>
  </si>
  <si>
    <t>Occupational Therapist Band 8B</t>
  </si>
  <si>
    <t>2C383</t>
  </si>
  <si>
    <t>Occupational Therapist Band 8C</t>
  </si>
  <si>
    <t>2C384</t>
  </si>
  <si>
    <t>Occupational Therapist Band 8D</t>
  </si>
  <si>
    <t>2C451</t>
  </si>
  <si>
    <t>Orthoptists Band 5</t>
  </si>
  <si>
    <t>2C461</t>
  </si>
  <si>
    <t>Orthoptists Band 6</t>
  </si>
  <si>
    <t>2C471</t>
  </si>
  <si>
    <t>Orthoptists Band 7</t>
  </si>
  <si>
    <t>2C481</t>
  </si>
  <si>
    <t>Orthoptists Band 8A</t>
  </si>
  <si>
    <t>2C482</t>
  </si>
  <si>
    <t>Orthoptists Band 8B</t>
  </si>
  <si>
    <t>2C483</t>
  </si>
  <si>
    <t>Orthoptists Band 8C</t>
  </si>
  <si>
    <t>2C521</t>
  </si>
  <si>
    <t>Physiotherapy Support Band 2</t>
  </si>
  <si>
    <t>2C531</t>
  </si>
  <si>
    <t>Physiotherapy Support Band 3</t>
  </si>
  <si>
    <t>2C541</t>
  </si>
  <si>
    <t>Physiotherapy Support Band 4</t>
  </si>
  <si>
    <t>2C545</t>
  </si>
  <si>
    <t>Physiotherapy Support Band 5</t>
  </si>
  <si>
    <t>2C551</t>
  </si>
  <si>
    <t>Physiotherapist Band 5</t>
  </si>
  <si>
    <t>2C561</t>
  </si>
  <si>
    <t>Physiotherapist Band 6</t>
  </si>
  <si>
    <t>2C571</t>
  </si>
  <si>
    <t>Physiotherapist Band 7</t>
  </si>
  <si>
    <t>2C581</t>
  </si>
  <si>
    <t>Physiotherapist Band 8A</t>
  </si>
  <si>
    <t>2C582</t>
  </si>
  <si>
    <t>Physiotherapist Band 8B</t>
  </si>
  <si>
    <t>2C583</t>
  </si>
  <si>
    <t>Physiotherapist Band 8C</t>
  </si>
  <si>
    <t>2C621</t>
  </si>
  <si>
    <t>Radiography Support Band 2</t>
  </si>
  <si>
    <t>2C631</t>
  </si>
  <si>
    <t>Radiography Support Band 3</t>
  </si>
  <si>
    <t>2C641</t>
  </si>
  <si>
    <t>Radiography Support Band 4</t>
  </si>
  <si>
    <t>2C651</t>
  </si>
  <si>
    <t>Radiographer Band 5</t>
  </si>
  <si>
    <t>2C661</t>
  </si>
  <si>
    <t>Radiographer Band 6</t>
  </si>
  <si>
    <t>2C671</t>
  </si>
  <si>
    <t>Radiographer Band 7</t>
  </si>
  <si>
    <t>2C681</t>
  </si>
  <si>
    <t>Radiographer Band 8A</t>
  </si>
  <si>
    <t>2C682</t>
  </si>
  <si>
    <t>Radiographer Band 8B</t>
  </si>
  <si>
    <t>2C683</t>
  </si>
  <si>
    <t>Radiographer Band 8C</t>
  </si>
  <si>
    <t>2C684</t>
  </si>
  <si>
    <t>Radiographer Band 8D</t>
  </si>
  <si>
    <t>2C721</t>
  </si>
  <si>
    <t>HCS Support Band 2</t>
  </si>
  <si>
    <t>2C731</t>
  </si>
  <si>
    <t>HCS Support Band 3</t>
  </si>
  <si>
    <t>2C741</t>
  </si>
  <si>
    <t>HCS Support Band 4</t>
  </si>
  <si>
    <t>2C751</t>
  </si>
  <si>
    <t>HCS Support Band 5</t>
  </si>
  <si>
    <t>2C761</t>
  </si>
  <si>
    <t>HCS Support Band 6</t>
  </si>
  <si>
    <t>2C771</t>
  </si>
  <si>
    <t>HCS Support Band 7</t>
  </si>
  <si>
    <t>2C851</t>
  </si>
  <si>
    <t>AHP Other Staff Band 5</t>
  </si>
  <si>
    <t>2C861</t>
  </si>
  <si>
    <t>AHP Other Staff Band 6</t>
  </si>
  <si>
    <t>2C871</t>
  </si>
  <si>
    <t>AHP Other Staff Band 7</t>
  </si>
  <si>
    <t>2C881</t>
  </si>
  <si>
    <t>AHP Other Staff Band 8a</t>
  </si>
  <si>
    <t>2C882</t>
  </si>
  <si>
    <t>AHP Other Staff Band 8b</t>
  </si>
  <si>
    <t>2C883</t>
  </si>
  <si>
    <t>AHP Other Staff Band 8c</t>
  </si>
  <si>
    <t>2C884</t>
  </si>
  <si>
    <t>AHP Other Staff Band 8d</t>
  </si>
  <si>
    <t>2C891</t>
  </si>
  <si>
    <t>AHP Other Staff Band 9</t>
  </si>
  <si>
    <t>2C900</t>
  </si>
  <si>
    <t>Agency - Allied Health Prof</t>
  </si>
  <si>
    <t>2C905</t>
  </si>
  <si>
    <t>Tax/NI only - AHP staff</t>
  </si>
  <si>
    <t>2C950</t>
  </si>
  <si>
    <t>Allied Health Prof - Bank</t>
  </si>
  <si>
    <t>Speech Therapy Support Band 2</t>
  </si>
  <si>
    <t>Speech Therapy Support Band 3</t>
  </si>
  <si>
    <t>Speech Therapy Support Band 4</t>
  </si>
  <si>
    <t>Speech Therapist Band 5</t>
  </si>
  <si>
    <t>Speech Therapist Band 6</t>
  </si>
  <si>
    <t>Speech Therapist Band 7</t>
  </si>
  <si>
    <t>Speech Therapist Band 8A</t>
  </si>
  <si>
    <t>Speech Therapist Band 8B</t>
  </si>
  <si>
    <t>Speech Therapist Band 8C</t>
  </si>
  <si>
    <t>Speech Therapist Band 8D</t>
  </si>
  <si>
    <t>Healthcare Scientist Band 5</t>
  </si>
  <si>
    <t>Healthcare Scientist Band 6</t>
  </si>
  <si>
    <t>Healthcare Scientist Band 7</t>
  </si>
  <si>
    <t>Healthcare Scientist Band 8A</t>
  </si>
  <si>
    <t>Healthcare Scientists Band 8B</t>
  </si>
  <si>
    <t>Healthcare Scientists Band 8C</t>
  </si>
  <si>
    <t>Healthcare Scientists Band 8D</t>
  </si>
  <si>
    <t>Healthcare Scientists Band 9</t>
  </si>
  <si>
    <t>2E341</t>
  </si>
  <si>
    <t>Assistant Psychologist Band 4</t>
  </si>
  <si>
    <t>2E351</t>
  </si>
  <si>
    <t>Assistant Psychologist Band 5</t>
  </si>
  <si>
    <t>2E361</t>
  </si>
  <si>
    <t>Trainee Psychological Therapist Band 6</t>
  </si>
  <si>
    <t>2E371</t>
  </si>
  <si>
    <t>Psychologist Band 7</t>
  </si>
  <si>
    <t>2E381</t>
  </si>
  <si>
    <t>Psychologist Band 8A</t>
  </si>
  <si>
    <t>2E382</t>
  </si>
  <si>
    <t>Psychologist Band 8B</t>
  </si>
  <si>
    <t>2E383</t>
  </si>
  <si>
    <t>Psychologist Band 8C</t>
  </si>
  <si>
    <t>2E384</t>
  </si>
  <si>
    <t>Psychologist Band 8D</t>
  </si>
  <si>
    <t>2E391</t>
  </si>
  <si>
    <t>Psychologist Band 9</t>
  </si>
  <si>
    <t>2E411</t>
  </si>
  <si>
    <t>Pharmacy Assistant Band 1</t>
  </si>
  <si>
    <t>2E421</t>
  </si>
  <si>
    <t>Pharmacy Assistant Band 2</t>
  </si>
  <si>
    <t>2E431</t>
  </si>
  <si>
    <t>Pharmacy Assistant Band 3</t>
  </si>
  <si>
    <t>2E441</t>
  </si>
  <si>
    <t>Pharmacy Assistant Band 4</t>
  </si>
  <si>
    <t>2E451</t>
  </si>
  <si>
    <t>Pre Reg Pharmacist Band 5</t>
  </si>
  <si>
    <t>2E461</t>
  </si>
  <si>
    <t>Pharmacist Band 6</t>
  </si>
  <si>
    <t>2E471</t>
  </si>
  <si>
    <t>Pharmacist Band 7</t>
  </si>
  <si>
    <t>2E481</t>
  </si>
  <si>
    <t>Pharmacist Band 8A</t>
  </si>
  <si>
    <t>2E482</t>
  </si>
  <si>
    <t>Pharmacist Band 8B</t>
  </si>
  <si>
    <t>2E483</t>
  </si>
  <si>
    <t>Pharmacist Band 8C</t>
  </si>
  <si>
    <t>2E484</t>
  </si>
  <si>
    <t>Pharmacist Band 8D</t>
  </si>
  <si>
    <t>2E491</t>
  </si>
  <si>
    <t>Pharmacist Band 9</t>
  </si>
  <si>
    <t>2F151</t>
  </si>
  <si>
    <t>Chaplain Band 5</t>
  </si>
  <si>
    <t>2F161</t>
  </si>
  <si>
    <t>Chaplain Band 6</t>
  </si>
  <si>
    <t>2F171</t>
  </si>
  <si>
    <t>Chaplain Band 7</t>
  </si>
  <si>
    <t>2F241</t>
  </si>
  <si>
    <t>Apst Tech Officer Band 4</t>
  </si>
  <si>
    <t>2F251</t>
  </si>
  <si>
    <t>Apst Tech Officer Band 5</t>
  </si>
  <si>
    <t>2F261</t>
  </si>
  <si>
    <t>Apst Tech Officer Band 6</t>
  </si>
  <si>
    <t>2F271</t>
  </si>
  <si>
    <t>Apst Tech Officer Band 7</t>
  </si>
  <si>
    <t>2F341</t>
  </si>
  <si>
    <t>Pharmacy Technician Band 4</t>
  </si>
  <si>
    <t>2F351</t>
  </si>
  <si>
    <t>Pharmacy Technician Band 5</t>
  </si>
  <si>
    <t>2F361</t>
  </si>
  <si>
    <t>Pharmacy Technician Band 6</t>
  </si>
  <si>
    <t>2F371</t>
  </si>
  <si>
    <t>Pharmacy Technician Band 7</t>
  </si>
  <si>
    <t>2F451</t>
  </si>
  <si>
    <t>Social Worker Band 5</t>
  </si>
  <si>
    <t>2F461</t>
  </si>
  <si>
    <t>Social Worker Band 6</t>
  </si>
  <si>
    <t>2F471</t>
  </si>
  <si>
    <t>Social Worker Band 7</t>
  </si>
  <si>
    <t>2F900</t>
  </si>
  <si>
    <t>Agency - Add Prof Sci &amp; Tech</t>
  </si>
  <si>
    <t>2F905</t>
  </si>
  <si>
    <t>Tax/NI only - APST</t>
  </si>
  <si>
    <t>2F950</t>
  </si>
  <si>
    <t>Bank Add Prof Sci &amp; Tech</t>
  </si>
  <si>
    <t>2G251</t>
  </si>
  <si>
    <t>Scientific Practitioner Band 5</t>
  </si>
  <si>
    <t>2G261</t>
  </si>
  <si>
    <t>Scientific Practitioner Band 6</t>
  </si>
  <si>
    <t>2G271</t>
  </si>
  <si>
    <t>Scientific Practitioner Band 7</t>
  </si>
  <si>
    <t>2G281</t>
  </si>
  <si>
    <t>Scientific Practitioner Band 8A</t>
  </si>
  <si>
    <t>2G282</t>
  </si>
  <si>
    <t>Scientific Practitioner Band 8B</t>
  </si>
  <si>
    <t>2G283</t>
  </si>
  <si>
    <t>Scientific Practitioner Band 8C</t>
  </si>
  <si>
    <t>2G284</t>
  </si>
  <si>
    <t>Scientific Practitioner Band 8D</t>
  </si>
  <si>
    <t>2G291</t>
  </si>
  <si>
    <t>Scientific Practitioner Band 9</t>
  </si>
  <si>
    <t>2G321</t>
  </si>
  <si>
    <t>Dental Support Band 2</t>
  </si>
  <si>
    <t>2G331</t>
  </si>
  <si>
    <t>Dental Support Band 3</t>
  </si>
  <si>
    <t>2G341</t>
  </si>
  <si>
    <t>Dental Surgery Assistant Band 4</t>
  </si>
  <si>
    <t>2G345</t>
  </si>
  <si>
    <t>2G346</t>
  </si>
  <si>
    <t>Dental Surgery Assistant Band 6</t>
  </si>
  <si>
    <t>2G347</t>
  </si>
  <si>
    <t>Dental Surgery Assistant Band 7</t>
  </si>
  <si>
    <t>2G351</t>
  </si>
  <si>
    <t>Dental Technician Band 5</t>
  </si>
  <si>
    <t>2G361</t>
  </si>
  <si>
    <t>Dental Technician Band 6</t>
  </si>
  <si>
    <t>2G371</t>
  </si>
  <si>
    <t>Dental Technician Band 7</t>
  </si>
  <si>
    <t>2G381</t>
  </si>
  <si>
    <t>Dental Technician Band 8a</t>
  </si>
  <si>
    <t>2G382</t>
  </si>
  <si>
    <t>Dental Technician Band 8b</t>
  </si>
  <si>
    <t>2G383</t>
  </si>
  <si>
    <t>Dental Technician Band 8c</t>
  </si>
  <si>
    <t>2G411</t>
  </si>
  <si>
    <t>Estate Officer Band 1</t>
  </si>
  <si>
    <t>2G421</t>
  </si>
  <si>
    <t>Estate Officer Band 2</t>
  </si>
  <si>
    <t>2G431</t>
  </si>
  <si>
    <t>Estate Officer Band 3</t>
  </si>
  <si>
    <t>2G441</t>
  </si>
  <si>
    <t>Estate Officer Band 4</t>
  </si>
  <si>
    <t>2G451</t>
  </si>
  <si>
    <t>Estate Officer Band 5</t>
  </si>
  <si>
    <t>2G461</t>
  </si>
  <si>
    <t>Estate Officer Band 6</t>
  </si>
  <si>
    <t>2G471</t>
  </si>
  <si>
    <t>Estate Officer Band 7</t>
  </si>
  <si>
    <t>2G481</t>
  </si>
  <si>
    <t>Estates Officer Band 8A</t>
  </si>
  <si>
    <t>2G482</t>
  </si>
  <si>
    <t>Estates Officer Band 8B</t>
  </si>
  <si>
    <t>2G611</t>
  </si>
  <si>
    <t>Other Estates/Anc Staff Band 1</t>
  </si>
  <si>
    <t>2G621</t>
  </si>
  <si>
    <t>Other Estates/Anc staff band 2</t>
  </si>
  <si>
    <t>2G631</t>
  </si>
  <si>
    <t>Other Estates/Anc staff band 3</t>
  </si>
  <si>
    <t>2G641</t>
  </si>
  <si>
    <t>Other Estates/Anc staff band 4</t>
  </si>
  <si>
    <t>2G651</t>
  </si>
  <si>
    <t>Other Estates/Anc staff band 5</t>
  </si>
  <si>
    <t>2G661</t>
  </si>
  <si>
    <t>Other Estates/Anc staff band 6</t>
  </si>
  <si>
    <t>2G671</t>
  </si>
  <si>
    <t>Other Estates/Anc staff band 7</t>
  </si>
  <si>
    <t>2G700</t>
  </si>
  <si>
    <t>Apprentice – Estates &amp; Ancillary</t>
  </si>
  <si>
    <t>2G900</t>
  </si>
  <si>
    <t>Agency - Healthcare Scientists</t>
  </si>
  <si>
    <t>2G905</t>
  </si>
  <si>
    <t>Tax/NI only - Hcare Scientists</t>
  </si>
  <si>
    <t>2G950</t>
  </si>
  <si>
    <t>Healthcare Scientists - Bank</t>
  </si>
  <si>
    <t>2H121</t>
  </si>
  <si>
    <t>ACS Tech Officer band 2</t>
  </si>
  <si>
    <t>2H131</t>
  </si>
  <si>
    <t>ACS Tech Officer band 3</t>
  </si>
  <si>
    <t>2H141</t>
  </si>
  <si>
    <t>ACS Tech Officer band 4</t>
  </si>
  <si>
    <t>2H151</t>
  </si>
  <si>
    <t>ACS Tech Officer band 5</t>
  </si>
  <si>
    <t>2H161</t>
  </si>
  <si>
    <t>ACS Tech Officer band 6</t>
  </si>
  <si>
    <t>2H171</t>
  </si>
  <si>
    <t>ACS Tech Officer band 7</t>
  </si>
  <si>
    <t>2H221</t>
  </si>
  <si>
    <t>ACS Other Staff Band 2</t>
  </si>
  <si>
    <t>2H231</t>
  </si>
  <si>
    <t>ACS Other Staff Band 3</t>
  </si>
  <si>
    <t>2H241</t>
  </si>
  <si>
    <t>ACS Other Staff Band 4</t>
  </si>
  <si>
    <t>2H251</t>
  </si>
  <si>
    <t>ACS Other Staff Band 5</t>
  </si>
  <si>
    <t>2H261</t>
  </si>
  <si>
    <t>ACS Other Staff Band 6</t>
  </si>
  <si>
    <t>2H271</t>
  </si>
  <si>
    <t>ACS Other Staff Band 7</t>
  </si>
  <si>
    <t>2H281</t>
  </si>
  <si>
    <t>ACS Other Staff Band 8A</t>
  </si>
  <si>
    <t>2H282</t>
  </si>
  <si>
    <t>ACS Other Staff Band 8b</t>
  </si>
  <si>
    <t>2H300</t>
  </si>
  <si>
    <t>Apprentice - Additional Clinical Services</t>
  </si>
  <si>
    <t>2J161</t>
  </si>
  <si>
    <t>Optometrist Band 6</t>
  </si>
  <si>
    <t>2J171</t>
  </si>
  <si>
    <t>Optometrist Band 7</t>
  </si>
  <si>
    <t>2J181</t>
  </si>
  <si>
    <t>Optometrist Band 8A</t>
  </si>
  <si>
    <t>2J400</t>
  </si>
  <si>
    <t>Consultant Healthcare Scientist</t>
  </si>
  <si>
    <t>2J482</t>
  </si>
  <si>
    <t>Consultant H/care Sci Band 8B</t>
  </si>
  <si>
    <t>2J483</t>
  </si>
  <si>
    <t>Consultant H/care Sci Band 8C</t>
  </si>
  <si>
    <t>2J484</t>
  </si>
  <si>
    <t>Consultant H/care Sci Band 8D</t>
  </si>
  <si>
    <t>2J491</t>
  </si>
  <si>
    <t>Consultant H/care Sci Band 9</t>
  </si>
  <si>
    <t>2K111</t>
  </si>
  <si>
    <t>Admin &amp; Clerical Band 1</t>
  </si>
  <si>
    <t>2K121</t>
  </si>
  <si>
    <t>Admin &amp; Clerical Band 2</t>
  </si>
  <si>
    <t>2K131</t>
  </si>
  <si>
    <t>Admin &amp; Clerical Band 3</t>
  </si>
  <si>
    <t>2K141</t>
  </si>
  <si>
    <t>Admin &amp; Clerical Band 4</t>
  </si>
  <si>
    <t>2K151</t>
  </si>
  <si>
    <t>Admin &amp; Clerical Band 5</t>
  </si>
  <si>
    <t>2K161</t>
  </si>
  <si>
    <t>Admin &amp; Clerical Band 6</t>
  </si>
  <si>
    <t>2K171</t>
  </si>
  <si>
    <t>Admin &amp; Clerical Band 7</t>
  </si>
  <si>
    <t>2K181</t>
  </si>
  <si>
    <t>Admin &amp; Clerical Band 8A</t>
  </si>
  <si>
    <t>2K182</t>
  </si>
  <si>
    <t>Admin &amp; Clerical Band 8B</t>
  </si>
  <si>
    <t>2K183</t>
  </si>
  <si>
    <t>Admin &amp; Clerical Band 8C</t>
  </si>
  <si>
    <t>2K184</t>
  </si>
  <si>
    <t>Admin &amp; Clerical Band 8D</t>
  </si>
  <si>
    <t>2K900</t>
  </si>
  <si>
    <t>Agency - Admin &amp; Clerical</t>
  </si>
  <si>
    <t>2K901</t>
  </si>
  <si>
    <t>Admin &amp; Clerical - Bank</t>
  </si>
  <si>
    <t>2K902</t>
  </si>
  <si>
    <t>Apprentice - Admin &amp; Clerical</t>
  </si>
  <si>
    <t>2K903</t>
  </si>
  <si>
    <t>Tax/NI only - Admin &amp; Clerical</t>
  </si>
  <si>
    <t>2M200</t>
  </si>
  <si>
    <t>Agency - Addit Clin Services</t>
  </si>
  <si>
    <t>2M205</t>
  </si>
  <si>
    <t>Tax/NI only - Addit Clin Servs</t>
  </si>
  <si>
    <t>2M311</t>
  </si>
  <si>
    <t>Catering Staff Band 1</t>
  </si>
  <si>
    <t>2M321</t>
  </si>
  <si>
    <t>Catering Staff Band 2</t>
  </si>
  <si>
    <t>2M331</t>
  </si>
  <si>
    <t>Catering Staff Band 3</t>
  </si>
  <si>
    <t>2M341</t>
  </si>
  <si>
    <t>Catering Staff Band 4</t>
  </si>
  <si>
    <t>2M351</t>
  </si>
  <si>
    <t>Catering Staff Band 5</t>
  </si>
  <si>
    <t>2M361</t>
  </si>
  <si>
    <t>Catering Staff Band 6</t>
  </si>
  <si>
    <t>2M411</t>
  </si>
  <si>
    <t>Porter Band 1</t>
  </si>
  <si>
    <t>2M421</t>
  </si>
  <si>
    <t>Porter Band 2</t>
  </si>
  <si>
    <t>2M431</t>
  </si>
  <si>
    <t>Porter Band 3</t>
  </si>
  <si>
    <t>2M441</t>
  </si>
  <si>
    <t>Porter Band 4</t>
  </si>
  <si>
    <t>2M451</t>
  </si>
  <si>
    <t>Porter Band 5</t>
  </si>
  <si>
    <t>2M461</t>
  </si>
  <si>
    <t>Porter Band 6</t>
  </si>
  <si>
    <t>2M511</t>
  </si>
  <si>
    <t>Domestic Band 1</t>
  </si>
  <si>
    <t>2M521</t>
  </si>
  <si>
    <t>Domestic Band 2</t>
  </si>
  <si>
    <t>2M531</t>
  </si>
  <si>
    <t>Domestic Band 3</t>
  </si>
  <si>
    <t>2M541</t>
  </si>
  <si>
    <t>Domestic Band 4</t>
  </si>
  <si>
    <t>2M551</t>
  </si>
  <si>
    <t>Domestic Band 5</t>
  </si>
  <si>
    <t>2M611</t>
  </si>
  <si>
    <t>Gardener Band 1</t>
  </si>
  <si>
    <t>2M621</t>
  </si>
  <si>
    <t>Gardener Band 2</t>
  </si>
  <si>
    <t>2M631</t>
  </si>
  <si>
    <t>Gardener Band 3</t>
  </si>
  <si>
    <t>2M641</t>
  </si>
  <si>
    <t>Gardener Band 4</t>
  </si>
  <si>
    <t>2M651</t>
  </si>
  <si>
    <t>Gardener Band 5</t>
  </si>
  <si>
    <t>2M721</t>
  </si>
  <si>
    <t>Telephonist Band 2</t>
  </si>
  <si>
    <t>2M731</t>
  </si>
  <si>
    <t>Telephonist Band 3</t>
  </si>
  <si>
    <t>2M741</t>
  </si>
  <si>
    <t>Telephonist Band 4</t>
  </si>
  <si>
    <t>2M811</t>
  </si>
  <si>
    <t>Linen Services Band 1</t>
  </si>
  <si>
    <t>2M821</t>
  </si>
  <si>
    <t>Linen Services Band 2</t>
  </si>
  <si>
    <t>2M831</t>
  </si>
  <si>
    <t>Linen Services Band 3</t>
  </si>
  <si>
    <t>2M841</t>
  </si>
  <si>
    <t>Linen Services Band 4</t>
  </si>
  <si>
    <t>2M851</t>
  </si>
  <si>
    <t>Linen Services Band 5</t>
  </si>
  <si>
    <t>2M861</t>
  </si>
  <si>
    <t>Linen Services Band 6</t>
  </si>
  <si>
    <t>2M950</t>
  </si>
  <si>
    <t>Addit Clin Services - Bank</t>
  </si>
  <si>
    <t>2M971</t>
  </si>
  <si>
    <t>Estates &amp; Ancillary Bank</t>
  </si>
  <si>
    <t>2P111</t>
  </si>
  <si>
    <t>Maintainance Staff Band 1</t>
  </si>
  <si>
    <t>2P121</t>
  </si>
  <si>
    <t>Maintainance Staff Band 2</t>
  </si>
  <si>
    <t>2P131</t>
  </si>
  <si>
    <t>Maintainance Staff Band 3</t>
  </si>
  <si>
    <t>2P141</t>
  </si>
  <si>
    <t>Maintainance Staff Band 4</t>
  </si>
  <si>
    <t>2P151</t>
  </si>
  <si>
    <t>Maintainance Staff Band 5</t>
  </si>
  <si>
    <t>2P161</t>
  </si>
  <si>
    <t>Maintainance Staff Band 6</t>
  </si>
  <si>
    <t>2P211</t>
  </si>
  <si>
    <t>Building Staff Band 1</t>
  </si>
  <si>
    <t>2P221</t>
  </si>
  <si>
    <t>Building Staff Band 2</t>
  </si>
  <si>
    <t>2P231</t>
  </si>
  <si>
    <t>Building Staff Band 3</t>
  </si>
  <si>
    <t>2P241</t>
  </si>
  <si>
    <t>Building Staff Band 4</t>
  </si>
  <si>
    <t>2P251</t>
  </si>
  <si>
    <t>Building Staff Band 5</t>
  </si>
  <si>
    <t>2P261</t>
  </si>
  <si>
    <t>Building Staff Band 6</t>
  </si>
  <si>
    <t>2P900</t>
  </si>
  <si>
    <t>Agency - Estates &amp; Ancillary</t>
  </si>
  <si>
    <t>2P905</t>
  </si>
  <si>
    <t>Tax/Ni only - Estates &amp; Ancll</t>
  </si>
  <si>
    <t>2S202</t>
  </si>
  <si>
    <t>Paramedic Practitioner Band 7</t>
  </si>
  <si>
    <t>2S203</t>
  </si>
  <si>
    <t>Paramedic Practitioner Band 5/6</t>
  </si>
  <si>
    <t>2S204</t>
  </si>
  <si>
    <t>Paramedic Band 6</t>
  </si>
  <si>
    <t>2S205</t>
  </si>
  <si>
    <t>Trainee Paramedic Band 5</t>
  </si>
  <si>
    <t>2S206</t>
  </si>
  <si>
    <t>Technician Band 4</t>
  </si>
  <si>
    <t>2S207</t>
  </si>
  <si>
    <t>Technician Band 5</t>
  </si>
  <si>
    <t>2S209</t>
  </si>
  <si>
    <t>Urgent Care Staff Band 3</t>
  </si>
  <si>
    <t>2S212</t>
  </si>
  <si>
    <t>Clinical Team Leader Band 6</t>
  </si>
  <si>
    <t>2S213</t>
  </si>
  <si>
    <t>Paramedic Manager - Band 8a</t>
  </si>
  <si>
    <t>2S214</t>
  </si>
  <si>
    <t>Paramedic Manager - Band 8B</t>
  </si>
  <si>
    <t>2S215</t>
  </si>
  <si>
    <t>Paramedic Manager - Band 8C</t>
  </si>
  <si>
    <t>2S216</t>
  </si>
  <si>
    <t>Paramedic Manager - Band 8D</t>
  </si>
  <si>
    <t>2S217</t>
  </si>
  <si>
    <t>Paramedic Manager - Band 9</t>
  </si>
  <si>
    <t>2S501</t>
  </si>
  <si>
    <t>Control Manager Band 7</t>
  </si>
  <si>
    <t>2S502</t>
  </si>
  <si>
    <t>Control Manager Band 6</t>
  </si>
  <si>
    <t>2S503</t>
  </si>
  <si>
    <t>Allocator Band 5</t>
  </si>
  <si>
    <t>2S504</t>
  </si>
  <si>
    <t>Dispatcher Band 3</t>
  </si>
  <si>
    <t>2S505</t>
  </si>
  <si>
    <t>EMS Call Taker Band 3</t>
  </si>
  <si>
    <t>2S506</t>
  </si>
  <si>
    <t>EMS Call Taker Band 4</t>
  </si>
  <si>
    <t>2S602</t>
  </si>
  <si>
    <t>PCS Team Leader Band 4</t>
  </si>
  <si>
    <t>2S603</t>
  </si>
  <si>
    <t>PCS Planner/Controller Band 3</t>
  </si>
  <si>
    <t>2S604</t>
  </si>
  <si>
    <t>PCS Liaison Staff Band 3</t>
  </si>
  <si>
    <t>2S605</t>
  </si>
  <si>
    <t>PCS Driver Band 3</t>
  </si>
  <si>
    <t>2S606</t>
  </si>
  <si>
    <t>PCS Operative Band 2</t>
  </si>
  <si>
    <t>2S607</t>
  </si>
  <si>
    <t>PCS Call Taker Band 2</t>
  </si>
  <si>
    <t>2S608</t>
  </si>
  <si>
    <t>Tax/NI only - Ambulance Staff</t>
  </si>
  <si>
    <t>2W000</t>
  </si>
  <si>
    <t>Budget - Pay savings/Vac</t>
  </si>
  <si>
    <t>2W100</t>
  </si>
  <si>
    <t>Budget - M&amp;D Savings/Vac</t>
  </si>
  <si>
    <t>2W200</t>
  </si>
  <si>
    <t>Budget - Nursing Savings/Vac</t>
  </si>
  <si>
    <t>2W400</t>
  </si>
  <si>
    <t>Budget - Sci/P/T  Savings/Vac</t>
  </si>
  <si>
    <t>2W450</t>
  </si>
  <si>
    <t>Budget - ACS Savings/Vac</t>
  </si>
  <si>
    <t>2W500</t>
  </si>
  <si>
    <t>Budget - AHP Savings/Vac</t>
  </si>
  <si>
    <t>2W600</t>
  </si>
  <si>
    <t>Budget - A&amp;C Savings/Vac</t>
  </si>
  <si>
    <t>2W700</t>
  </si>
  <si>
    <t>Budget - Hlth Sci  Savings/Vac</t>
  </si>
  <si>
    <t>2W800</t>
  </si>
  <si>
    <t>Budget - Est &amp; Anc Savings/Vac</t>
  </si>
  <si>
    <t>Drugs</t>
  </si>
  <si>
    <t>NON-PAY</t>
  </si>
  <si>
    <t>Haemophilia Treatment</t>
  </si>
  <si>
    <t>Vaccines</t>
  </si>
  <si>
    <t>FP10's</t>
  </si>
  <si>
    <t>C.A.P.D. Fluids</t>
  </si>
  <si>
    <t>Medical Gases</t>
  </si>
  <si>
    <t>Blood/Plasma Products</t>
  </si>
  <si>
    <t>Dressings</t>
  </si>
  <si>
    <t>M&amp;SE : General</t>
  </si>
  <si>
    <t>M&amp;SE : Disposable</t>
  </si>
  <si>
    <t>M&amp;SE : Finance &amp; Op. Leases</t>
  </si>
  <si>
    <t>M&amp;SE : Hire Of Equipment</t>
  </si>
  <si>
    <t>Surgical Instruments : General</t>
  </si>
  <si>
    <t>Surgical Instruments : Disposable</t>
  </si>
  <si>
    <t>General Materials (eg EBME,OT,etc)</t>
  </si>
  <si>
    <t>CONTINENCE PRODUCTS.CONTINENCE PANTS &amp; PADS</t>
  </si>
  <si>
    <t>Enteral Feeding</t>
  </si>
  <si>
    <t>Contractual Clinical Services</t>
  </si>
  <si>
    <t>Home Loans</t>
  </si>
  <si>
    <t>Home Loans Returns</t>
  </si>
  <si>
    <t>Heart Valves</t>
  </si>
  <si>
    <t>Spinal Cord Stimulators</t>
  </si>
  <si>
    <t>Stents</t>
  </si>
  <si>
    <t>Anaes : Accessories &amp; Equipment</t>
  </si>
  <si>
    <t>Anaes : Temp Control</t>
  </si>
  <si>
    <t>Sterile Products</t>
  </si>
  <si>
    <t>M&amp;SE Maintenance / Repairs &amp; Components</t>
  </si>
  <si>
    <t>M&amp;SE Maintenance Contracts</t>
  </si>
  <si>
    <t>X-Ray Equipment : Purchases</t>
  </si>
  <si>
    <t>XRay Operating Lease</t>
  </si>
  <si>
    <t>X-Ray Film &amp; Chemicals : Purchases</t>
  </si>
  <si>
    <t>X-Ray Equipment : Maintenance</t>
  </si>
  <si>
    <t>Patients Appliances : Purchase</t>
  </si>
  <si>
    <t>Patients Appliances : Lease</t>
  </si>
  <si>
    <t>FOOTWEAR ADAPTION MAINTENANCE &amp; REPAIR</t>
  </si>
  <si>
    <t>Pacemakers</t>
  </si>
  <si>
    <t>M&amp;S Prosthesis General</t>
  </si>
  <si>
    <t>Breast Care Prosthesis</t>
  </si>
  <si>
    <t>Breast Implants</t>
  </si>
  <si>
    <t>Voice Prosthesis</t>
  </si>
  <si>
    <t>Low Visual Appliances</t>
  </si>
  <si>
    <t>Hearing Aids : Purchases</t>
  </si>
  <si>
    <t>Hearing Aids : Repairs</t>
  </si>
  <si>
    <t>Maxillo Facial Implants</t>
  </si>
  <si>
    <t>Cochlea Implants</t>
  </si>
  <si>
    <t>Ophthalmic Implants</t>
  </si>
  <si>
    <t>Vascular Implants</t>
  </si>
  <si>
    <t>Orthopaedic Implants - Hips</t>
  </si>
  <si>
    <t>Orthopaedic Implants Shoulders</t>
  </si>
  <si>
    <t>Orthopaedic Implants - Knees</t>
  </si>
  <si>
    <t>Orthopaedic Implants Hands</t>
  </si>
  <si>
    <t>Orthopaedic  Implants - Other</t>
  </si>
  <si>
    <t>Orthopaedic Implants Foot/Ankle</t>
  </si>
  <si>
    <t>Orthopaedic  Implants - NJR Registration Fees</t>
  </si>
  <si>
    <t>Orthopaedic Implants Spines</t>
  </si>
  <si>
    <t>Dental Prosthesis</t>
  </si>
  <si>
    <t>Orthopaedic Implant - Trauma</t>
  </si>
  <si>
    <t>Orthopaedic implant - upper limb</t>
  </si>
  <si>
    <t>ALAC: Disabled Living Aids / Accessories</t>
  </si>
  <si>
    <t>ALAC: Prosthesis</t>
  </si>
  <si>
    <t>ALAC: Buggies &amp; Accessories</t>
  </si>
  <si>
    <t>ALAC: Disabled Living Aids</t>
  </si>
  <si>
    <t>ALAC: Environmental Controls</t>
  </si>
  <si>
    <t>ALAC: War Pensioners</t>
  </si>
  <si>
    <t>ALAC: Limbs</t>
  </si>
  <si>
    <t>ALAC: New Wheelchairs</t>
  </si>
  <si>
    <t>ALAC: Re-Conditioned Wheelchairs</t>
  </si>
  <si>
    <t>ALAC: Wheelchairs</t>
  </si>
  <si>
    <t>ALAC: Special Seating</t>
  </si>
  <si>
    <t>ALAC: Out Of Range Chairs</t>
  </si>
  <si>
    <t>ALAC: Mods / Construction</t>
  </si>
  <si>
    <t>ALAC: Storage</t>
  </si>
  <si>
    <t>ALAC: Special Cushions</t>
  </si>
  <si>
    <t>ALAC: Spares</t>
  </si>
  <si>
    <t>ALAC: Contract</t>
  </si>
  <si>
    <t>ALAC: Non-Contract</t>
  </si>
  <si>
    <t>Laboratory Equipment</t>
  </si>
  <si>
    <t>Laboratory Chemicals</t>
  </si>
  <si>
    <t>Laboratory Reagents</t>
  </si>
  <si>
    <t>Laboratory Bottles &amp; Containers</t>
  </si>
  <si>
    <t>Laboratory Culture Media</t>
  </si>
  <si>
    <t>Laboratory Radio-Isotopes</t>
  </si>
  <si>
    <t>Laboratory Test Kits</t>
  </si>
  <si>
    <t>Laboratory Quality Control</t>
  </si>
  <si>
    <t>Laboratory External Tests</t>
  </si>
  <si>
    <t>Laboratory Equipment - Maintenance</t>
  </si>
  <si>
    <t>Therapy Equipment &amp; Materials</t>
  </si>
  <si>
    <t>Fresh Blood</t>
  </si>
  <si>
    <t>Blood Recovery Consumables</t>
  </si>
  <si>
    <t>Blood Autostop Filters</t>
  </si>
  <si>
    <t>Blood Bags</t>
  </si>
  <si>
    <t>Blood Harnesses</t>
  </si>
  <si>
    <t>Blood Labels</t>
  </si>
  <si>
    <t>Blood Sample Archiving</t>
  </si>
  <si>
    <t>Blood Test Kits - HBV</t>
  </si>
  <si>
    <t>Blood Test Kits HCV</t>
  </si>
  <si>
    <t>Blood Test Kits - HIV</t>
  </si>
  <si>
    <t>HES P - Contact Lenses</t>
  </si>
  <si>
    <t>Blood Test Kits - Other</t>
  </si>
  <si>
    <t>Blood Transfer Bags</t>
  </si>
  <si>
    <t>HPC Collection</t>
  </si>
  <si>
    <t>Glasses (Under 16's)</t>
  </si>
  <si>
    <t>Special Needs Children</t>
  </si>
  <si>
    <t>Doctors Fees (BD8's etc.)</t>
  </si>
  <si>
    <t>Leases (Other Clinical Supplies)</t>
  </si>
  <si>
    <t>Other Clinical Costs</t>
  </si>
  <si>
    <t>Provisions</t>
  </si>
  <si>
    <t>Vending Machine Supplies</t>
  </si>
  <si>
    <t>Vending Machine Rental / Maintenance</t>
  </si>
  <si>
    <t>Welfare Foods</t>
  </si>
  <si>
    <t>Hardware &amp; Crockery</t>
  </si>
  <si>
    <t>Dietetic Products</t>
  </si>
  <si>
    <t>Catering Equipment - Purchase</t>
  </si>
  <si>
    <t>Catering Equipment - Disposable</t>
  </si>
  <si>
    <t>Catering Equipment - Leases</t>
  </si>
  <si>
    <t>Catering Equipment - Maintenance</t>
  </si>
  <si>
    <t>External Contracts : Catering</t>
  </si>
  <si>
    <t>External Contracts : Domestics</t>
  </si>
  <si>
    <t>External Contracts : Window Cleaning</t>
  </si>
  <si>
    <t>External Contracts : Laundry</t>
  </si>
  <si>
    <t>Hotel Services - External Contracts : Other</t>
  </si>
  <si>
    <t>External Contracts : Portering</t>
  </si>
  <si>
    <t>Staff Uniforms &amp; Clothing</t>
  </si>
  <si>
    <t>Protective Clothing</t>
  </si>
  <si>
    <t>PATIENTS CLOTHING</t>
  </si>
  <si>
    <t>Cleaning Equipment</t>
  </si>
  <si>
    <t>Cleaning Materials</t>
  </si>
  <si>
    <t>Laundry Equipment</t>
  </si>
  <si>
    <t>Laundry Materials</t>
  </si>
  <si>
    <t>Laundry Maintenance</t>
  </si>
  <si>
    <t>B&amp;L : Disposable</t>
  </si>
  <si>
    <t>B&amp;L : Non-Disposable</t>
  </si>
  <si>
    <t>B&amp;L : Theatre Drapes</t>
  </si>
  <si>
    <t>Patients Travel Expenses / Allowances</t>
  </si>
  <si>
    <t>Other General Supplies &amp; Services</t>
  </si>
  <si>
    <t>Funeral Expenses</t>
  </si>
  <si>
    <t>Printing Costs</t>
  </si>
  <si>
    <t>Stationery</t>
  </si>
  <si>
    <t>Books, Journals &amp; Subscriptions</t>
  </si>
  <si>
    <t>Medical Records Folders</t>
  </si>
  <si>
    <t>Microfilming/ Archive to CD Rom</t>
  </si>
  <si>
    <t>Design Costs</t>
  </si>
  <si>
    <t>Postage &amp; Carriage</t>
  </si>
  <si>
    <t>Packing &amp; Storage</t>
  </si>
  <si>
    <t>Telephone Installation &amp; Maintenance</t>
  </si>
  <si>
    <t>Telephone Rental</t>
  </si>
  <si>
    <t>Telephone Call Charges</t>
  </si>
  <si>
    <t>Data Lines</t>
  </si>
  <si>
    <t>Mobile Phones</t>
  </si>
  <si>
    <t>Staff Location Systems / Bleeps</t>
  </si>
  <si>
    <t>Advertising &amp; Staff Recruitment</t>
  </si>
  <si>
    <t>Crb Checks</t>
  </si>
  <si>
    <t>Removal Expenses</t>
  </si>
  <si>
    <t>Travel &amp; Subsistence</t>
  </si>
  <si>
    <t>Excess Mileage</t>
  </si>
  <si>
    <t>Regular Car User Allowances</t>
  </si>
  <si>
    <t>Interview Expenses</t>
  </si>
  <si>
    <t>Training Travel &amp; Subsistence</t>
  </si>
  <si>
    <t>Junior Medical Training Travel &amp; Subsistence</t>
  </si>
  <si>
    <t>Hospitality</t>
  </si>
  <si>
    <t>Leased Cars : Contract</t>
  </si>
  <si>
    <t>Leased Cars : Private Deductions</t>
  </si>
  <si>
    <t>Vehicle Running Costs : Fuel</t>
  </si>
  <si>
    <t>Vehicle Running Costs : Other</t>
  </si>
  <si>
    <t>Vehicle Maintenance</t>
  </si>
  <si>
    <t>Vehicle Leases</t>
  </si>
  <si>
    <t>Vehicle Insurance</t>
  </si>
  <si>
    <t>Vehicle Insurance Excess</t>
  </si>
  <si>
    <t>Taxi &amp; Other Vehicle Hire</t>
  </si>
  <si>
    <t>Hospital Car Services</t>
  </si>
  <si>
    <t>Fleet Operating Licence</t>
  </si>
  <si>
    <t>Other Transport Costs</t>
  </si>
  <si>
    <t>Training Expenses</t>
  </si>
  <si>
    <t>Training Materials</t>
  </si>
  <si>
    <t>Conferences And Seminars</t>
  </si>
  <si>
    <t>ALS Courses / Training</t>
  </si>
  <si>
    <t>Junior Medical Training</t>
  </si>
  <si>
    <t>Lecture Fees</t>
  </si>
  <si>
    <t>School Of Nursing</t>
  </si>
  <si>
    <t>Room Hire</t>
  </si>
  <si>
    <t>Legal/Prof Fees</t>
  </si>
  <si>
    <t>Net Bank Charges</t>
  </si>
  <si>
    <t>Security Payments (Cash Delivery etc.)</t>
  </si>
  <si>
    <t>Debt. Recovery &amp; Credit Control</t>
  </si>
  <si>
    <t>Patent Costs</t>
  </si>
  <si>
    <t>Electricity</t>
  </si>
  <si>
    <t>Gas</t>
  </si>
  <si>
    <t>Water</t>
  </si>
  <si>
    <t>Sewerage</t>
  </si>
  <si>
    <t>Heating Oil</t>
  </si>
  <si>
    <t>Energy Management Contracts</t>
  </si>
  <si>
    <t>Other Utility Fuels</t>
  </si>
  <si>
    <t>Carbon Reduction Commitment Costs</t>
  </si>
  <si>
    <t>Rates</t>
  </si>
  <si>
    <t>PREMISES RENT</t>
  </si>
  <si>
    <t>Premises Lease Rent</t>
  </si>
  <si>
    <t>Contract : Photocopying Rental &amp; Charges</t>
  </si>
  <si>
    <t>Contract : Refuse &amp; Clinical Waste</t>
  </si>
  <si>
    <t>Contract : Hygiene &amp; Sanitary</t>
  </si>
  <si>
    <t>Contract : Pest Control</t>
  </si>
  <si>
    <t>Contract : Grounds &amp; Gardens</t>
  </si>
  <si>
    <t>Contract : Supply &amp; Fix</t>
  </si>
  <si>
    <t>Contract : Funeral &amp; Burial Expenses</t>
  </si>
  <si>
    <t>Contract : Premises Security</t>
  </si>
  <si>
    <t>Premises/ Plan - External Contract Other</t>
  </si>
  <si>
    <t>Contract : Telecomunications</t>
  </si>
  <si>
    <t>Contract : Car Parking</t>
  </si>
  <si>
    <t>Contract : Managed Service</t>
  </si>
  <si>
    <t>Furniture &amp; Fittings</t>
  </si>
  <si>
    <t>Office Equipment &amp; Materials : Purchase</t>
  </si>
  <si>
    <t>Office Equipment &amp; Materials : Hire</t>
  </si>
  <si>
    <t>Office Equipment &amp; Materials : Repairs</t>
  </si>
  <si>
    <t>Computer Hardware Purchases</t>
  </si>
  <si>
    <t>Computer Software/License Fees</t>
  </si>
  <si>
    <t>Computer Network Costs</t>
  </si>
  <si>
    <t>Computer Maintenance</t>
  </si>
  <si>
    <t>IT Security Costs</t>
  </si>
  <si>
    <t>Health &amp; Safety Costs</t>
  </si>
  <si>
    <t>External Data Contracts</t>
  </si>
  <si>
    <t>FM Computer Contracts</t>
  </si>
  <si>
    <t>Grounds &amp; Gardens Expenses</t>
  </si>
  <si>
    <t>Materials - Mechanical</t>
  </si>
  <si>
    <t>Materials - Electrical</t>
  </si>
  <si>
    <t>Materials - Building</t>
  </si>
  <si>
    <t>Minor Works</t>
  </si>
  <si>
    <t>B&amp;E Maintenance</t>
  </si>
  <si>
    <t>Engineering  Contracts</t>
  </si>
  <si>
    <t>Building  Contracts</t>
  </si>
  <si>
    <t>Buildings Insurance</t>
  </si>
  <si>
    <t>Depreciation On Donated Assets</t>
  </si>
  <si>
    <t>Depreciation On Owned/Leased (DEL)</t>
  </si>
  <si>
    <t>Capital Lease Payments</t>
  </si>
  <si>
    <t>Depreciation - AME</t>
  </si>
  <si>
    <t>Impairments - AME</t>
  </si>
  <si>
    <t>Fixed Asset Impairments (DEL)</t>
  </si>
  <si>
    <t>Healthcare services - Independent sector</t>
  </si>
  <si>
    <t>Healthcare services - Voluntary Sector</t>
  </si>
  <si>
    <t>Healthcare services - Commercial Sector</t>
  </si>
  <si>
    <t>External Consultancy Fees</t>
  </si>
  <si>
    <t>Staff Consultancy &amp; Support</t>
  </si>
  <si>
    <t>External Payroll provider costs</t>
  </si>
  <si>
    <t>Recruitment Agency intro fees</t>
  </si>
  <si>
    <t>Audit Fees : Statutory</t>
  </si>
  <si>
    <t>Audit Fees : Internal</t>
  </si>
  <si>
    <t>Audit Fees : External</t>
  </si>
  <si>
    <t>Gross Redundancy Payments</t>
  </si>
  <si>
    <t>Early Retirement Payments</t>
  </si>
  <si>
    <t>Lump Sum Payments</t>
  </si>
  <si>
    <t>Payments In Lieu Of Notice</t>
  </si>
  <si>
    <t>Profit / (Loss) On Asset Disposals</t>
  </si>
  <si>
    <t>Dividend Payment</t>
  </si>
  <si>
    <t>Lease Charges</t>
  </si>
  <si>
    <t>Interest Payable</t>
  </si>
  <si>
    <t>Interest Receivable</t>
  </si>
  <si>
    <t>I&amp;E Surplus / Defecit</t>
  </si>
  <si>
    <t>Invoiced Discounts Received</t>
  </si>
  <si>
    <t>General Losses &amp; Special Payments</t>
  </si>
  <si>
    <t>Clinical Negligence</t>
  </si>
  <si>
    <t>Personal Injury</t>
  </si>
  <si>
    <t>Comps Ex Gratia</t>
  </si>
  <si>
    <t>Bad Debt Provisions</t>
  </si>
  <si>
    <t>Losses / Negligence Provisions</t>
  </si>
  <si>
    <t>Defence Costs</t>
  </si>
  <si>
    <t>Permanent Injury Benefits</t>
  </si>
  <si>
    <t>Redress Putting Things Right</t>
  </si>
  <si>
    <t>Other General Provisions</t>
  </si>
  <si>
    <t>Endowment Contributions To Revenue</t>
  </si>
  <si>
    <t>Donations</t>
  </si>
  <si>
    <t>Performing Rights</t>
  </si>
  <si>
    <t>Services From Local Authorities</t>
  </si>
  <si>
    <t>Photographic Materials</t>
  </si>
  <si>
    <t>National QC &amp; Accreditation Fees</t>
  </si>
  <si>
    <t>Miscellaneous Expenditure</t>
  </si>
  <si>
    <t>Translation Costs</t>
  </si>
  <si>
    <t>Eye Test Re-Imbursement</t>
  </si>
  <si>
    <t>Recharge : Medical Records</t>
  </si>
  <si>
    <t>Recharge : M&amp;SE Maintenance Contract</t>
  </si>
  <si>
    <t>Recharge : M&amp;SE General</t>
  </si>
  <si>
    <t>Recharge : Electronics</t>
  </si>
  <si>
    <t>Recharge : Minor Works</t>
  </si>
  <si>
    <t>Recharge : Catering</t>
  </si>
  <si>
    <t>Recharge : Drugs</t>
  </si>
  <si>
    <t>Recharge : IT Services</t>
  </si>
  <si>
    <t>Recharge : ALAC</t>
  </si>
  <si>
    <t>Recharge : Cardiology</t>
  </si>
  <si>
    <t>Recharge : Radiology</t>
  </si>
  <si>
    <t>Recharge : Miscellaneous</t>
  </si>
  <si>
    <t>Intra Unit Recharges Made</t>
  </si>
  <si>
    <t>Intra Unit Recharges Received</t>
  </si>
  <si>
    <t>Dental Recharges</t>
  </si>
  <si>
    <t>Cost Improvements</t>
  </si>
  <si>
    <t>General Reserves</t>
  </si>
  <si>
    <t>WRP Reimbursement</t>
  </si>
  <si>
    <t>Welsh Risk Pool</t>
  </si>
  <si>
    <t>WAS : Patient Transport</t>
  </si>
  <si>
    <t>WAS : Van Service</t>
  </si>
  <si>
    <t>WAS : Other</t>
  </si>
  <si>
    <t>SLA:  Air Ambulance</t>
  </si>
  <si>
    <t>SLA : Velindre</t>
  </si>
  <si>
    <t>SLA : Welsh Blood Service</t>
  </si>
  <si>
    <t>SLA: Public Health Wales</t>
  </si>
  <si>
    <t>SLA : Other NHS Organisations</t>
  </si>
  <si>
    <t>SLA : Cardiff And Vale University Local Health Board</t>
  </si>
  <si>
    <t>SLA : Betsi Cadwaladr University Local Health Board</t>
  </si>
  <si>
    <t>SLA : Aneurin Bevan Local Health Board</t>
  </si>
  <si>
    <t>SLA : Cwm Taf Local Health Board</t>
  </si>
  <si>
    <t>SLA : Abertawe Bro Morgannwg University Local Health Board</t>
  </si>
  <si>
    <t>SLA : Hywel Dda Local Health Board</t>
  </si>
  <si>
    <t>SLA : Powys Teaching Local Health Board</t>
  </si>
  <si>
    <t>NWIS/NWSSP Disburs't to Trusts</t>
  </si>
  <si>
    <t>NWIS/NWSSP Disburs't to BSCs/LHBs</t>
  </si>
  <si>
    <t>NWIS/NWSSP Disburs't to other NHS Organisations</t>
  </si>
  <si>
    <t>WDU E&amp;T Contracts with Universities</t>
  </si>
  <si>
    <t>WDU Student Salary Reimbursements</t>
  </si>
  <si>
    <t>WDU Student Bursary Reimbursements</t>
  </si>
  <si>
    <t>WDU Student Disability Payments</t>
  </si>
  <si>
    <t>WDU Student Childcare Allowance Payments</t>
  </si>
  <si>
    <t>SLR Income</t>
  </si>
  <si>
    <t>SLR Recharges</t>
  </si>
  <si>
    <t>Refund of Prescription Charges</t>
  </si>
  <si>
    <t>Drugs &amp; Appliances Prescribed Outside the LHB (NCL)</t>
  </si>
  <si>
    <t>Contractual Payments to Appliance Contractors (NCL)</t>
  </si>
  <si>
    <t>FP10(HP) Forms Dispensed in the LHB (NCL)</t>
  </si>
  <si>
    <t>Dentist Prescribing Dispensed in the LHB (NCL)</t>
  </si>
  <si>
    <t>Foreign/unidentified Presc\Disp in the LHB (NCL)</t>
  </si>
  <si>
    <t>Expenses (NCL)</t>
  </si>
  <si>
    <t>Broken Bulk Charges to Dispensing Contractors (NCL)</t>
  </si>
  <si>
    <t>Difference in Discount between Presc\Disp (NCL)</t>
  </si>
  <si>
    <t>Difference in Container costs between presc &amp; Disp (NCL)</t>
  </si>
  <si>
    <t>OXYGEN FEES (NCL)</t>
  </si>
  <si>
    <t>Prescribing / Dispensing Difference (NCL)</t>
  </si>
  <si>
    <t>Ophthalmic Medical Practitioner Sight Test Fees - Gross Payments (NCL)</t>
  </si>
  <si>
    <t>Ophthalmic Medical Practitioner Domiciliary Visit Fees - Gross Payments (NCL)</t>
  </si>
  <si>
    <t>Employers Superannuation Contributions (including Reg 79 optant payments) (NCL)</t>
  </si>
  <si>
    <t>Ophthalmic Optician Sight Test Fees (NCL)</t>
  </si>
  <si>
    <t>Ophthalmic Optician Domiciliary Visit Fees (NCL)</t>
  </si>
  <si>
    <t>Payment for HC3 holders towards cost of Private Sight Test and domiciliary visit fees (NCL)</t>
  </si>
  <si>
    <t>Grants for supervisors of Ophthalmic Optician trainees (NCL)</t>
  </si>
  <si>
    <t>Replacement and repair of children's and handicapped adults' glasses (NCL)</t>
  </si>
  <si>
    <t>Cost of Vouchers for supply of spectacles (NCL)</t>
  </si>
  <si>
    <t>Other Payments (NCL)</t>
  </si>
  <si>
    <t>Opthalmic Eye Care (NCL)</t>
  </si>
  <si>
    <t>Welsh Eye Care Initative (NCL)</t>
  </si>
  <si>
    <t>Welsh Eye Care Initative-Galucoma (NCL)</t>
  </si>
  <si>
    <t>Incorrect voucher payments/sight test fees  recovered from patients &amp; suppliers (NCL)</t>
  </si>
  <si>
    <t>Global Sum/ Global Sum Equivalent</t>
  </si>
  <si>
    <t>MPIG/Correction Factor</t>
  </si>
  <si>
    <t>Practice Support Payment</t>
  </si>
  <si>
    <t>Quality Aspiration</t>
  </si>
  <si>
    <t>Quality Acheivement</t>
  </si>
  <si>
    <t>DES Improved Access Scheme (IAS)</t>
  </si>
  <si>
    <t>DES Childhood Vaccs &amp; Imms (CVI)-2 yrs</t>
  </si>
  <si>
    <t>DES Extended Minor Surgery</t>
  </si>
  <si>
    <t>DES Minor Surgery</t>
  </si>
  <si>
    <t>DES Violent Patients</t>
  </si>
  <si>
    <t>DES Childhood Immunisation (&amp; Boosters) 5 yrs</t>
  </si>
  <si>
    <t>DES Childhood Immunisation Pneumoccocol Catch Up</t>
  </si>
  <si>
    <t>DES Childhood Immunisation Pneumoccocol Routine Programme</t>
  </si>
  <si>
    <t>DES Childhood Immunisation Pneumoccocol Routine Prog Trust</t>
  </si>
  <si>
    <t>DES Flu Immunisation</t>
  </si>
  <si>
    <t>DES Pneumaccocal Vaccines &gt; 75's</t>
  </si>
  <si>
    <t>DES Learning Disabilities Service</t>
  </si>
  <si>
    <t>DES Care Homes</t>
  </si>
  <si>
    <t>DES Diabetes</t>
  </si>
  <si>
    <t>DES Extended Hrs</t>
  </si>
  <si>
    <t>DES Mental Health</t>
  </si>
  <si>
    <t>DES Homeless</t>
  </si>
  <si>
    <t>DES Asylum Seekers &amp; Refugees</t>
  </si>
  <si>
    <t>DES Warfarin</t>
  </si>
  <si>
    <t>NES Anti Coagulation (INR)</t>
  </si>
  <si>
    <t>NES Homeless People</t>
  </si>
  <si>
    <t>NES Intra Partum Care</t>
  </si>
  <si>
    <t>NES IUCD Fitting</t>
  </si>
  <si>
    <t>NES Minor Injury Service</t>
  </si>
  <si>
    <t>NES Substance Misuse</t>
  </si>
  <si>
    <t>NES Near Patient Testing</t>
  </si>
  <si>
    <t>NES First Responses</t>
  </si>
  <si>
    <t>NES Depression</t>
  </si>
  <si>
    <t>NES Nursing Homes</t>
  </si>
  <si>
    <t>NES Asylum Seekers</t>
  </si>
  <si>
    <t>NES Depo-Proverna</t>
  </si>
  <si>
    <t>NES Implanon</t>
  </si>
  <si>
    <t>NES Shingles</t>
  </si>
  <si>
    <t>GMS Local Enhanced Services</t>
  </si>
  <si>
    <t>LES - Dermatology</t>
  </si>
  <si>
    <t>LES - Nurse Triage</t>
  </si>
  <si>
    <t>LES - Shared Care Methadone</t>
  </si>
  <si>
    <t>LES Phsiotherapy</t>
  </si>
  <si>
    <t>LES Counseller</t>
  </si>
  <si>
    <t>LES Weight Loss Clinic</t>
  </si>
  <si>
    <t>LES Ultrasound</t>
  </si>
  <si>
    <t>LES Vesectomies</t>
  </si>
  <si>
    <t>LES Cognitive Behavioural Therapy</t>
  </si>
  <si>
    <t>LES Chiropody</t>
  </si>
  <si>
    <t>LES Service Provided to Practice patients</t>
  </si>
  <si>
    <t>LES Local Development Scheme</t>
  </si>
  <si>
    <t>LES Substance Misuse</t>
  </si>
  <si>
    <t>LES Minor Injuries</t>
  </si>
  <si>
    <t>LES Mumps</t>
  </si>
  <si>
    <t>LES Suturing</t>
  </si>
  <si>
    <t>LES MMR</t>
  </si>
  <si>
    <t>LES Phlebotomy</t>
  </si>
  <si>
    <t>LES Zoladex</t>
  </si>
  <si>
    <t>LES Orthopaedic Upper Limb GPwSI Service</t>
  </si>
  <si>
    <t>LES Gonadorelins admin for prostate cancer</t>
  </si>
  <si>
    <t>LES Non Emergency Ambulance Service</t>
  </si>
  <si>
    <t>LES Orthopaedic Clinical Assessment</t>
  </si>
  <si>
    <t>LES Vaccines</t>
  </si>
  <si>
    <t>LES HIB catch up</t>
  </si>
  <si>
    <t>LES Mental Health GPwSI Service</t>
  </si>
  <si>
    <t>LES Expert Patient Programme</t>
  </si>
  <si>
    <t>LES Prescribing Incentive Scheme</t>
  </si>
  <si>
    <t>LES Referral Management</t>
  </si>
  <si>
    <t>LES HPV Vaccination Scheme</t>
  </si>
  <si>
    <t>LES Cardiology</t>
  </si>
  <si>
    <t>LES Cardiology Training</t>
  </si>
  <si>
    <t>LES-COPD</t>
  </si>
  <si>
    <t>LES-Diabetes</t>
  </si>
  <si>
    <t>LES-ADHD</t>
  </si>
  <si>
    <t>LES-Nurse Practitioner</t>
  </si>
  <si>
    <t>LES-Access</t>
  </si>
  <si>
    <t>LES-Income Guarantee</t>
  </si>
  <si>
    <t>LES-COPD Anticipatory Care</t>
  </si>
  <si>
    <t>LES - Care Home</t>
  </si>
  <si>
    <t>LES - Dietetics</t>
  </si>
  <si>
    <t>LES - Ear Nose and Throat Network</t>
  </si>
  <si>
    <t>LES - Learning Disabilities</t>
  </si>
  <si>
    <t>LES - Multiple Sclerosis</t>
  </si>
  <si>
    <t>LES - Smoking Cessation</t>
  </si>
  <si>
    <t>LES -TB Community Pharmacy Service</t>
  </si>
  <si>
    <t>LES - Rheumatology Clinics</t>
  </si>
  <si>
    <t>LES Heart Failure Clinics</t>
  </si>
  <si>
    <t>LES - Sexual Health</t>
  </si>
  <si>
    <t>LES Treatment Room</t>
  </si>
  <si>
    <t>LES Student</t>
  </si>
  <si>
    <t>LES Pertussis Vaccination in Pregnancy</t>
  </si>
  <si>
    <t>LES Osteoporosis</t>
  </si>
  <si>
    <t>LES Lithium</t>
  </si>
  <si>
    <t>LES NOAC</t>
  </si>
  <si>
    <t>GMS Rates</t>
  </si>
  <si>
    <t>GMS Water Rates Sewerage</t>
  </si>
  <si>
    <t>GMS Trade Refuse Charges</t>
  </si>
  <si>
    <t>GMS Actual Rents</t>
  </si>
  <si>
    <t>GMS Notional Rents</t>
  </si>
  <si>
    <t>GMS Costs Rents</t>
  </si>
  <si>
    <t>GMS Health Centre Rents</t>
  </si>
  <si>
    <t>GMS Improvement Grants</t>
  </si>
  <si>
    <t>GMS Health Centre Services CHArges</t>
  </si>
  <si>
    <t>GMS Maintenance Allowance</t>
  </si>
  <si>
    <t>GMS Primary Care Estates Strategy Support</t>
  </si>
  <si>
    <t>GMS External Consultants-Primary Care Premises</t>
  </si>
  <si>
    <t>GMS Clinical Waste service</t>
  </si>
  <si>
    <t>GMS Premises Reimbursement</t>
  </si>
  <si>
    <t>GMS Dv Fees</t>
  </si>
  <si>
    <t>GMS Seniority Payments</t>
  </si>
  <si>
    <t>GMS IT/Computer PurcHAses-HArdware</t>
  </si>
  <si>
    <t>GMS IT/Computer PurcHAses-Software</t>
  </si>
  <si>
    <t>GMS IT/Computer Maintenance</t>
  </si>
  <si>
    <t>GMS IT Leasing</t>
  </si>
  <si>
    <t>GMS IT Training</t>
  </si>
  <si>
    <t>GMS IT Locums</t>
  </si>
  <si>
    <t>Locums</t>
  </si>
  <si>
    <t>GMS Discretionary Im&amp;T</t>
  </si>
  <si>
    <t>GMS Locum Payments-Sickness</t>
  </si>
  <si>
    <t>GMS Locum Payments- paternity/ Maternity/ Confinement</t>
  </si>
  <si>
    <t>Locum Payments- Prolonged Study Leave</t>
  </si>
  <si>
    <t>GMS Locum Payments-Other</t>
  </si>
  <si>
    <t>Golden Hello</t>
  </si>
  <si>
    <t>GMS Retainer Scheme</t>
  </si>
  <si>
    <t>Flexible Career Scheme</t>
  </si>
  <si>
    <t>GP Superannuation</t>
  </si>
  <si>
    <t>Unallocated Non Locum</t>
  </si>
  <si>
    <t>GMS Training costs</t>
  </si>
  <si>
    <t>GMS Needle &amp; Syringes service</t>
  </si>
  <si>
    <t>DO NOT USE Clinical Waste</t>
  </si>
  <si>
    <t>Gp Medical Equipment</t>
  </si>
  <si>
    <t>Vaccine Refrigeration</t>
  </si>
  <si>
    <t>GMS Stationery Distribution service</t>
  </si>
  <si>
    <t>GMS Quality Review visits</t>
  </si>
  <si>
    <t>Clinical Validation of LHB Strategies</t>
  </si>
  <si>
    <t>GMS Primary Care Initiatives</t>
  </si>
  <si>
    <t>Dispensing Quality</t>
  </si>
  <si>
    <t>Gp-Ambulance Direct Booking</t>
  </si>
  <si>
    <t>Dispensing</t>
  </si>
  <si>
    <t>Dispensing PADM cost of drugs</t>
  </si>
  <si>
    <t>Dispensing- Fees &amp; Oncosts Dispensing drs</t>
  </si>
  <si>
    <t>Dispensing- Fees &amp; Oncosts PADM</t>
  </si>
  <si>
    <t>Prescribing Incentive Scheme (spend on all items)</t>
  </si>
  <si>
    <t>GMS Out of Hours SLA</t>
  </si>
  <si>
    <t>Professional fees</t>
  </si>
  <si>
    <t>Special Fees S2A</t>
  </si>
  <si>
    <t>Special Fees S2B</t>
  </si>
  <si>
    <t>Special Fees S2C</t>
  </si>
  <si>
    <t>Special Fees S2D</t>
  </si>
  <si>
    <t>Special Fees S2E</t>
  </si>
  <si>
    <t>Special Fees S2F</t>
  </si>
  <si>
    <t>PHArmacy Contract Transition</t>
  </si>
  <si>
    <t>Establishment Payment</t>
  </si>
  <si>
    <t>Practice Payment</t>
  </si>
  <si>
    <t>DDA monitored Dose</t>
  </si>
  <si>
    <t>Protected Prof Allowance</t>
  </si>
  <si>
    <t>Repeat Presc Setup</t>
  </si>
  <si>
    <t>Repeat Presc TX</t>
  </si>
  <si>
    <t>ETP Allowance</t>
  </si>
  <si>
    <t>I M &amp; T</t>
  </si>
  <si>
    <t>MUR</t>
  </si>
  <si>
    <t>Other advanced</t>
  </si>
  <si>
    <t>Additional Hours</t>
  </si>
  <si>
    <t>ESPS</t>
  </si>
  <si>
    <t>Nursing Home</t>
  </si>
  <si>
    <t>Residential Home</t>
  </si>
  <si>
    <t>Patient Medical Records</t>
  </si>
  <si>
    <t>Pre Registration Pharm</t>
  </si>
  <si>
    <t>Needle Exchange</t>
  </si>
  <si>
    <t>Supervised Consumption</t>
  </si>
  <si>
    <t>Supervised Consumption Methadone</t>
  </si>
  <si>
    <t>Supervised Consumption Subutex</t>
  </si>
  <si>
    <t>EHC Scheme</t>
  </si>
  <si>
    <t>Palliative Care</t>
  </si>
  <si>
    <t>Other Enhanced</t>
  </si>
  <si>
    <t>Minor Ailments</t>
  </si>
  <si>
    <t>Refund Prescription Charges</t>
  </si>
  <si>
    <t>Oxygen Cylinder Service:Equipment &amp; Supply</t>
  </si>
  <si>
    <t>Oxygen Cylinder Service:Assessment Service</t>
  </si>
  <si>
    <t>Oxygen Cylinder Service:Other Payments</t>
  </si>
  <si>
    <t>Smoking Cessation</t>
  </si>
  <si>
    <t>PHArmacy Reward Scheme</t>
  </si>
  <si>
    <t>MAR</t>
  </si>
  <si>
    <t>DISCHARGE MEDICINE SERVICES</t>
  </si>
  <si>
    <t>Revenue Allocation</t>
  </si>
  <si>
    <t>Capital Allocation</t>
  </si>
  <si>
    <t>GMS Rl Mainstream Allocation</t>
  </si>
  <si>
    <t>Prescribing Allocation</t>
  </si>
  <si>
    <t>Pharmacy Contract Allocation</t>
  </si>
  <si>
    <t>Dental Allocation</t>
  </si>
  <si>
    <t>Anticipated Allocation</t>
  </si>
  <si>
    <t>Non Resource limited Allocation (NCL)</t>
  </si>
  <si>
    <t>Discretionary-Primary Care</t>
  </si>
  <si>
    <t>Discretionary- primary care Other</t>
  </si>
  <si>
    <t>Discretionary -Emergency Pressures</t>
  </si>
  <si>
    <t>Discretionary - Other</t>
  </si>
  <si>
    <t>Dscretionary Dental</t>
  </si>
  <si>
    <t>GP payments - CHD</t>
  </si>
  <si>
    <t>GP payments - other clinical</t>
  </si>
  <si>
    <t>GP payments - other non clinical</t>
  </si>
  <si>
    <t>Gp Registrars Expenditure</t>
  </si>
  <si>
    <t>Dispensing costs-Chemists</t>
  </si>
  <si>
    <t>Dispensing costs-Dispensing GP practices</t>
  </si>
  <si>
    <t>Dispensing costs-Prescribing Drs</t>
  </si>
  <si>
    <t>Cross charge to prescribing / non cash limited (cr)</t>
  </si>
  <si>
    <t>Cross charge to prescribing   (dr)</t>
  </si>
  <si>
    <t>Prescribing Adhoc Expenditure</t>
  </si>
  <si>
    <t>Chemists: methadone admin</t>
  </si>
  <si>
    <t>Other payments to chemists</t>
  </si>
  <si>
    <t>Primary care spend with NHS Trusts/LHB's</t>
  </si>
  <si>
    <t>Primary care spend with voluntary organisations</t>
  </si>
  <si>
    <t>Primary care spend with local authorities</t>
  </si>
  <si>
    <t>Primary care spend with other public sector providers</t>
  </si>
  <si>
    <t>Primary care spend with commercial providers</t>
  </si>
  <si>
    <t>Primary Care Projects</t>
  </si>
  <si>
    <t>Dental-main contract</t>
  </si>
  <si>
    <t>Dental Orthodontics main contract</t>
  </si>
  <si>
    <t>Dental-ERS Superannuation</t>
  </si>
  <si>
    <t>Dental business rates</t>
  </si>
  <si>
    <t>Dental seniority</t>
  </si>
  <si>
    <t>Dental maternity/paternity leave</t>
  </si>
  <si>
    <t>Dental sick leave</t>
  </si>
  <si>
    <t>Dental other payments</t>
  </si>
  <si>
    <t>Dental ad-hoc grants</t>
  </si>
  <si>
    <t>Dental out of hours</t>
  </si>
  <si>
    <t>Dental occasional treatment sessions</t>
  </si>
  <si>
    <t>Dental VT/VDP grant</t>
  </si>
  <si>
    <t>Dental VT/VDP ERS Superannuation</t>
  </si>
  <si>
    <t>Emergency dental service</t>
  </si>
  <si>
    <t>Dental Incentive Grants</t>
  </si>
  <si>
    <t>Improved Access</t>
  </si>
  <si>
    <t>Refund of patient charges</t>
  </si>
  <si>
    <t>Cost and Volume LTA</t>
  </si>
  <si>
    <t>Cost per Case Agreements</t>
  </si>
  <si>
    <t>Winter Pressures</t>
  </si>
  <si>
    <t>Other Seconday Care Payments</t>
  </si>
  <si>
    <t>Out of Area Treatments</t>
  </si>
  <si>
    <t>2nd Offer Scheme</t>
  </si>
  <si>
    <t>Bsc SLA</t>
  </si>
  <si>
    <t>Service Level Agreement - Voluntary Body</t>
  </si>
  <si>
    <t>Grants - Voluntary Body</t>
  </si>
  <si>
    <t>CHC Other</t>
  </si>
  <si>
    <t>CHC Delayed Transfer of Care</t>
  </si>
  <si>
    <t>CHC Wanless Sec Care</t>
  </si>
  <si>
    <t>CHC Free Nursing Care - Self Funder</t>
  </si>
  <si>
    <t>CHC LA Assisted FNC</t>
  </si>
  <si>
    <t>CHC Hi-Tech Drugs</t>
  </si>
  <si>
    <t>CNC Healthcare Other (Non Con)</t>
  </si>
  <si>
    <t>CHC Inpatient</t>
  </si>
  <si>
    <t>CHC EMI</t>
  </si>
  <si>
    <t>CHC Adult Mental Health</t>
  </si>
  <si>
    <t>Continuing Care – Home Care</t>
  </si>
  <si>
    <t>CHC Young Physically Disabled</t>
  </si>
  <si>
    <t>CHC Palliative</t>
  </si>
  <si>
    <t>CHC Equipment</t>
  </si>
  <si>
    <t>CHC Learning Disabilities</t>
  </si>
  <si>
    <t>CHC Rehab</t>
  </si>
  <si>
    <t>CHC Respite</t>
  </si>
  <si>
    <t>CHC Children</t>
  </si>
  <si>
    <t>CHC Adult Physically Disabled</t>
  </si>
  <si>
    <t>CHC LA Joint Funded Packages</t>
  </si>
  <si>
    <t>P- Land Nbv B/F</t>
  </si>
  <si>
    <t>A</t>
  </si>
  <si>
    <t>BALANCE SHEET</t>
  </si>
  <si>
    <t>P- Land Indexation</t>
  </si>
  <si>
    <t>P- Land Additions</t>
  </si>
  <si>
    <t>P- Land Tfrs</t>
  </si>
  <si>
    <t>P- Land Tfr To HFS</t>
  </si>
  <si>
    <t>P- Land Disposals</t>
  </si>
  <si>
    <t>P- Land Impairments</t>
  </si>
  <si>
    <t>P- Land Revaluations</t>
  </si>
  <si>
    <t>Don-  Land Nbv B/F</t>
  </si>
  <si>
    <t>Don-  Land Indexation</t>
  </si>
  <si>
    <t>Don-  Land Additions</t>
  </si>
  <si>
    <t>Don-  Land Tfrs</t>
  </si>
  <si>
    <t>Don-  Land Tfr To HFS</t>
  </si>
  <si>
    <t>Don-  Land Disposals</t>
  </si>
  <si>
    <t>Don-  Land Impairments</t>
  </si>
  <si>
    <t>Don-  Land Revaluations</t>
  </si>
  <si>
    <t>P- Buildings R.C. B/F</t>
  </si>
  <si>
    <t>P- Build Indexn Rc</t>
  </si>
  <si>
    <t>P- Build Additions</t>
  </si>
  <si>
    <t>P- Build Transfers Rc</t>
  </si>
  <si>
    <t>P-   Build Tfr To HFS</t>
  </si>
  <si>
    <t>P- Build Disposals Rc</t>
  </si>
  <si>
    <t>P- Build Revaluations Rc</t>
  </si>
  <si>
    <t>P- Build Impairments Rc</t>
  </si>
  <si>
    <t>P- Build Depn B/Fwd</t>
  </si>
  <si>
    <t>P- Build Depn Indexn</t>
  </si>
  <si>
    <t>P- Build Depn Tfrs</t>
  </si>
  <si>
    <t>P-   Build Depn Tfr To HFS</t>
  </si>
  <si>
    <t>P- Build Depn Disposals</t>
  </si>
  <si>
    <t>P- Build Depn Revaluations</t>
  </si>
  <si>
    <t>P- Build Depn Impairments</t>
  </si>
  <si>
    <t>P- Build Depreciation</t>
  </si>
  <si>
    <t>Don-  Buildings R.C. B/F</t>
  </si>
  <si>
    <t>Don-  Build Indexn Rc</t>
  </si>
  <si>
    <t>Don-  Build Additions Rc</t>
  </si>
  <si>
    <t>Don-  Build Transfers Rc</t>
  </si>
  <si>
    <t>Don-  Build Tfr To HFS</t>
  </si>
  <si>
    <t>Don-  Build Disposals Rc</t>
  </si>
  <si>
    <t>Don-  Build Revaluations Rc</t>
  </si>
  <si>
    <t>Don-  Build Impairments Rc</t>
  </si>
  <si>
    <t>Don-  Build Depn B/Fwd</t>
  </si>
  <si>
    <t>Don-  Build Depn Indexn</t>
  </si>
  <si>
    <t>Don-  Build Depn Tfrs</t>
  </si>
  <si>
    <t>Don-  Build Depn Tfr To HFS</t>
  </si>
  <si>
    <t>Don-  Build Depn Disposals</t>
  </si>
  <si>
    <t>Don-  Build Depn Revaluations</t>
  </si>
  <si>
    <t>Don-  Build Depn Impairments</t>
  </si>
  <si>
    <t>Don-  Build Depreciation</t>
  </si>
  <si>
    <t>P-   Equip- Rc B/F</t>
  </si>
  <si>
    <t>P-   Equip- Rc Indexation</t>
  </si>
  <si>
    <t>P-   Equip- Rc Additions</t>
  </si>
  <si>
    <t>P-   Equip- Rc Tfs</t>
  </si>
  <si>
    <t>P-   Equip- Rc Tfr To HFS</t>
  </si>
  <si>
    <t>P-   Equip- Rc Disposals</t>
  </si>
  <si>
    <t>P-   Equip- Rc Revals</t>
  </si>
  <si>
    <t>P-   Equip- Rc Impairments</t>
  </si>
  <si>
    <t>P-   Equip- Depn B/F</t>
  </si>
  <si>
    <t>P-   Equip- Depn Indexation</t>
  </si>
  <si>
    <t>P-   Equip- Depn Transfers</t>
  </si>
  <si>
    <t>P-   Equip- Depn Tfr To HFS</t>
  </si>
  <si>
    <t>P-   Equip- Depn Disposals</t>
  </si>
  <si>
    <t>P-   Equip- Depn Revaluations</t>
  </si>
  <si>
    <t>P-   Equip- Depn Impairments</t>
  </si>
  <si>
    <t>P-   Equip- Depreciation</t>
  </si>
  <si>
    <t>Don-  Equip- Rc B/F</t>
  </si>
  <si>
    <t>Don-  Equip- Rc Indexation</t>
  </si>
  <si>
    <t>Don-  Equip- Rc Additions</t>
  </si>
  <si>
    <t>Don-  Equip- Rc Tfs</t>
  </si>
  <si>
    <t>Don-  Equip- Rc Tfr To HFS</t>
  </si>
  <si>
    <t>Don-  Equip- Rc Disposals</t>
  </si>
  <si>
    <t>Don-  Equip- Rc Impairments</t>
  </si>
  <si>
    <t>Don-  Equip- Depn B/F</t>
  </si>
  <si>
    <t>Don-  Equip- Depn Indexation</t>
  </si>
  <si>
    <t>Don-  Equip- Depn Transfers</t>
  </si>
  <si>
    <t>Don-  Equip- Depn Tfr To HFS</t>
  </si>
  <si>
    <t>Don-  Equip- Depn Disposals</t>
  </si>
  <si>
    <t>Don-  Equip- Depn Revaluations</t>
  </si>
  <si>
    <t>Don-  Equip- Depn Impairments</t>
  </si>
  <si>
    <t>Don-  Equip- Depreciation</t>
  </si>
  <si>
    <t>P-   Auc'S Nbv B/F</t>
  </si>
  <si>
    <t>P-   Auc Indexation</t>
  </si>
  <si>
    <t>P-   Auc Additions</t>
  </si>
  <si>
    <t>P-   Auc Transfers</t>
  </si>
  <si>
    <t>P-   Auc Disposals</t>
  </si>
  <si>
    <t>P-   Auc Impairments</t>
  </si>
  <si>
    <t>P-   Auc Revaluations</t>
  </si>
  <si>
    <t>Don- Auc'S Nbv B/F</t>
  </si>
  <si>
    <t>Don-  Auc Indexation</t>
  </si>
  <si>
    <t>Don-  Auc Additions</t>
  </si>
  <si>
    <t>Don-  Auc Transfers</t>
  </si>
  <si>
    <t>Don-  Auc Disposals</t>
  </si>
  <si>
    <t>Don-  Auc Impairments</t>
  </si>
  <si>
    <t>Don-  Auc Revaluations</t>
  </si>
  <si>
    <t>HFS Assets Nbv B/Fwd</t>
  </si>
  <si>
    <t>HFS Classified As HFS In Year</t>
  </si>
  <si>
    <t>HFS Assets Sold In Year</t>
  </si>
  <si>
    <t>HFS Impairments</t>
  </si>
  <si>
    <t>HFS Revaluation</t>
  </si>
  <si>
    <t>HFS No Longer Classified</t>
  </si>
  <si>
    <t>Building External Contracts</t>
  </si>
  <si>
    <t>Engineering External Contracts</t>
  </si>
  <si>
    <t>SCP Fees</t>
  </si>
  <si>
    <t>Contract -Claims</t>
  </si>
  <si>
    <t>Contract- Misc</t>
  </si>
  <si>
    <t>Medical Equipment - Short Life</t>
  </si>
  <si>
    <t>Medical Equipment - Medium Life</t>
  </si>
  <si>
    <t>Medical Equipment - Long Life</t>
  </si>
  <si>
    <t>Office Equipment/Fixtures &amp; Fittings</t>
  </si>
  <si>
    <t>IT Equipment</t>
  </si>
  <si>
    <t>IT Software</t>
  </si>
  <si>
    <t>Telephones/Installation</t>
  </si>
  <si>
    <t>Equipment Plant</t>
  </si>
  <si>
    <t>Vehicles</t>
  </si>
  <si>
    <t>Equipment- Misc</t>
  </si>
  <si>
    <t>Medical Gasses</t>
  </si>
  <si>
    <t>Capital Set Up Costs</t>
  </si>
  <si>
    <t>Fire Detection</t>
  </si>
  <si>
    <t>Asbestos Removal</t>
  </si>
  <si>
    <t>Removal/Relocation Expenses</t>
  </si>
  <si>
    <t>Hotel Services</t>
  </si>
  <si>
    <t>Other - Misc</t>
  </si>
  <si>
    <t>Fees - Architects</t>
  </si>
  <si>
    <t>Fees - Structural Engineering</t>
  </si>
  <si>
    <t>Fees - Quantity Surveyors</t>
  </si>
  <si>
    <t>Fees - Engineering Services</t>
  </si>
  <si>
    <t>Fees - Clerk of Works/Site Engineers</t>
  </si>
  <si>
    <t>Fees - Project Management</t>
  </si>
  <si>
    <t>Fees - Planning Supervisor</t>
  </si>
  <si>
    <t>Fees - Employment Agents</t>
  </si>
  <si>
    <t>Fees - Salaries (Employees)</t>
  </si>
  <si>
    <t>Fees - Estate Agents/Extenal Valuers</t>
  </si>
  <si>
    <t>Fees - Financial Advisors</t>
  </si>
  <si>
    <t>Fees - Solicitors/Legal</t>
  </si>
  <si>
    <t>Fees - Planning Application</t>
  </si>
  <si>
    <t>Fees - Other</t>
  </si>
  <si>
    <t>P-   Intng- Rc B/F</t>
  </si>
  <si>
    <t>P-   Intng- Rc Additions</t>
  </si>
  <si>
    <t>P-   Intng- Rc Tfs</t>
  </si>
  <si>
    <t>P-   Intng- Rc Disposals</t>
  </si>
  <si>
    <t>P-   Intng- Rc Revals</t>
  </si>
  <si>
    <t>P-   Intng- Rc Impairments</t>
  </si>
  <si>
    <t>P-   Intng- Depn B/F</t>
  </si>
  <si>
    <t>P-   Intng- Depn Transfers</t>
  </si>
  <si>
    <t>P-   Intng- Depn Disposals</t>
  </si>
  <si>
    <t>P-   Intng- Depn Revaluations</t>
  </si>
  <si>
    <t>P-   Intng- Depn Impairments</t>
  </si>
  <si>
    <t>P-   Intng- Depreciation</t>
  </si>
  <si>
    <t>D-   Intng- Rc B/F</t>
  </si>
  <si>
    <t>D-   Intng- Rc Additions</t>
  </si>
  <si>
    <t>D-   Intng- Rc Tfs</t>
  </si>
  <si>
    <t>D-   Intng- Rc Disposals</t>
  </si>
  <si>
    <t>D-   Intng- Rc Revals</t>
  </si>
  <si>
    <t>D-   Intng- Rc Impairments</t>
  </si>
  <si>
    <t>D-   Intng- Depn B/F</t>
  </si>
  <si>
    <t>D-   Intng- Depn Transfers</t>
  </si>
  <si>
    <t>D-   Intng- Depn Disposals</t>
  </si>
  <si>
    <t>D-   Intng- Depn Revaluations</t>
  </si>
  <si>
    <t>D-   Intng- Depn Impairments</t>
  </si>
  <si>
    <t>D-   Intng- Depreciation</t>
  </si>
  <si>
    <t>Drugs - Controlled</t>
  </si>
  <si>
    <t>Main Theatre Stock</t>
  </si>
  <si>
    <t>Blood Stock</t>
  </si>
  <si>
    <t>Energy - Controlled</t>
  </si>
  <si>
    <t>Hearing Aid Stock</t>
  </si>
  <si>
    <t>Perfusion Stock</t>
  </si>
  <si>
    <t>Oracle Inventory stock</t>
  </si>
  <si>
    <t>Heart Valve Stock</t>
  </si>
  <si>
    <t>Fuel</t>
  </si>
  <si>
    <t>Drugs - Not Controlled</t>
  </si>
  <si>
    <t>Engineering Stock</t>
  </si>
  <si>
    <t>Consumables - Not Controlled</t>
  </si>
  <si>
    <t>Radiology Stock</t>
  </si>
  <si>
    <t>Energy - Not Controlled</t>
  </si>
  <si>
    <t>Catering Stock</t>
  </si>
  <si>
    <t>Domestic Stock</t>
  </si>
  <si>
    <t>Other Non Controlled Inventories</t>
  </si>
  <si>
    <t>Orthotic Stock</t>
  </si>
  <si>
    <t>Consumables controlled</t>
  </si>
  <si>
    <t>Dental &amp; Optical Equip - Stock</t>
  </si>
  <si>
    <t>Drugs &amp; Dressings Stock -Community</t>
  </si>
  <si>
    <t>Therapies Stock</t>
  </si>
  <si>
    <t>Neopost Franking Machines</t>
  </si>
  <si>
    <t>Other Non-controlled Stock</t>
  </si>
  <si>
    <t>AR Control - Non-NHS Receivables</t>
  </si>
  <si>
    <t>AR Control - NHS Debtors Receivables</t>
  </si>
  <si>
    <t>AR Control - WGA Receivables</t>
  </si>
  <si>
    <t>NHS Receivables Manual Accruals/Recharges</t>
  </si>
  <si>
    <t>Unbilled Income NHS</t>
  </si>
  <si>
    <t>Patient Travel Expenses</t>
  </si>
  <si>
    <t>Widows/War Pensioners Expenses</t>
  </si>
  <si>
    <t>Welsh Risk Pool Receivables</t>
  </si>
  <si>
    <t>NHS Prepayments</t>
  </si>
  <si>
    <t>Legal &amp; Risk Qtrly Prepayment</t>
  </si>
  <si>
    <t>Non NHS Receivables Manual Accruals/Recharges</t>
  </si>
  <si>
    <t>Unbilled Income non NHS</t>
  </si>
  <si>
    <t>Account Receivable Endowments Salaries</t>
  </si>
  <si>
    <t>Account Receivable Endowments Bank</t>
  </si>
  <si>
    <t>Account Receivable Endowments</t>
  </si>
  <si>
    <t>Inter Company (Debtor)</t>
  </si>
  <si>
    <t>Account Receivable UWCM</t>
  </si>
  <si>
    <t>Patients Money - Bank A/c</t>
  </si>
  <si>
    <t>Patients Money - Reserve Bank A/c</t>
  </si>
  <si>
    <t>Pat Mon GBS Citi Account</t>
  </si>
  <si>
    <t>Pat Mon GBS RBS Account</t>
  </si>
  <si>
    <t>Car Loans</t>
  </si>
  <si>
    <t>House Loans</t>
  </si>
  <si>
    <t>Staff Loans</t>
  </si>
  <si>
    <t>University Recievables</t>
  </si>
  <si>
    <t>Whole Government Accounts Receivables</t>
  </si>
  <si>
    <t>Unbilled Income WGA</t>
  </si>
  <si>
    <t>Capital Non NHS Receivables</t>
  </si>
  <si>
    <t>VAT Clearance Account</t>
  </si>
  <si>
    <t>Input Vat- Business Activities</t>
  </si>
  <si>
    <t>Input Vat- Contracted Out Services</t>
  </si>
  <si>
    <t>Output Vat (Standard Rate)</t>
  </si>
  <si>
    <t>Output Vat (Reduced Rate)</t>
  </si>
  <si>
    <t>Non NHS Prepayments</t>
  </si>
  <si>
    <t>Output VAT Zero Rated</t>
  </si>
  <si>
    <t>Output VAT Exempt</t>
  </si>
  <si>
    <t>NON NHS Prepayments</t>
  </si>
  <si>
    <t>NON_NHS ACCRUED INCOME</t>
  </si>
  <si>
    <t>NHS Credit Note Provision</t>
  </si>
  <si>
    <t>Non NHS Bad Debt Provision</t>
  </si>
  <si>
    <t>Investments</t>
  </si>
  <si>
    <t>General Account</t>
  </si>
  <si>
    <t>Unapplied Receipts Gen A/C</t>
  </si>
  <si>
    <t>Unidentified Receipts Gen A/C</t>
  </si>
  <si>
    <t>Disbursements Account</t>
  </si>
  <si>
    <t>Drug Trials Accounts</t>
  </si>
  <si>
    <t>PGO Account</t>
  </si>
  <si>
    <t>Patients Monies Accounts</t>
  </si>
  <si>
    <t>Exchequer GBS Citi Account</t>
  </si>
  <si>
    <t>Exchequer GBS RBS Account</t>
  </si>
  <si>
    <t>C&amp;D Sheet Control</t>
  </si>
  <si>
    <t>Petty Cash &amp; Floats</t>
  </si>
  <si>
    <t>Payables control AC</t>
  </si>
  <si>
    <t>L</t>
  </si>
  <si>
    <t>Capital Payables: NHS</t>
  </si>
  <si>
    <t>Capital Payables : Non NHS</t>
  </si>
  <si>
    <t>NHS Payables</t>
  </si>
  <si>
    <t>HSW Stores Control</t>
  </si>
  <si>
    <t>NHS Accruals</t>
  </si>
  <si>
    <t>Trade Payables</t>
  </si>
  <si>
    <t>Oracle WHS Receipting</t>
  </si>
  <si>
    <t>Oracle Receipting</t>
  </si>
  <si>
    <t>Inventory GRNI Payables</t>
  </si>
  <si>
    <t>Non NHS Accruals</t>
  </si>
  <si>
    <t>Deferred Income</t>
  </si>
  <si>
    <t>Finance Lease Payables</t>
  </si>
  <si>
    <t>Income Tax</t>
  </si>
  <si>
    <t>NI'ERS</t>
  </si>
  <si>
    <t>NI'EES</t>
  </si>
  <si>
    <t>Statutory Sick Pay</t>
  </si>
  <si>
    <t>Statutory Maternity Pay</t>
  </si>
  <si>
    <t>Statutory Paternity Pay</t>
  </si>
  <si>
    <t>Statutory Adoption Pay</t>
  </si>
  <si>
    <t>SMP Rebate</t>
  </si>
  <si>
    <t>Employer NI Rebate</t>
  </si>
  <si>
    <t>Construction Industry  Tax</t>
  </si>
  <si>
    <t>Family Tax Credit</t>
  </si>
  <si>
    <t>Employees NI Rebate</t>
  </si>
  <si>
    <t>Student Loan Repayment</t>
  </si>
  <si>
    <t>Superannuation EE'S</t>
  </si>
  <si>
    <t>Superannuation ER'S</t>
  </si>
  <si>
    <t>Payroll Deductions</t>
  </si>
  <si>
    <t>Bleep Deposits</t>
  </si>
  <si>
    <t>Accomodation Bonds</t>
  </si>
  <si>
    <t>Other Deposits</t>
  </si>
  <si>
    <t>Key Deposits</t>
  </si>
  <si>
    <t>Debtors Over Paid</t>
  </si>
  <si>
    <t>Whole Government Accounts Payables</t>
  </si>
  <si>
    <t>Car Loan Interest</t>
  </si>
  <si>
    <t>Other Payables</t>
  </si>
  <si>
    <t>Category II Fees</t>
  </si>
  <si>
    <t>Creditor Receipts</t>
  </si>
  <si>
    <t>Inter Company (Creditor)</t>
  </si>
  <si>
    <t>R&amp;D Deferred Income</t>
  </si>
  <si>
    <t>Unearned Income NHS</t>
  </si>
  <si>
    <t>Payments on Account</t>
  </si>
  <si>
    <t>Unearned Income non NHS</t>
  </si>
  <si>
    <t>Unearned Income WGA</t>
  </si>
  <si>
    <t>Patients Money</t>
  </si>
  <si>
    <t>Personal Injury Provision</t>
  </si>
  <si>
    <t>Pers Inj Defence Fees</t>
  </si>
  <si>
    <t>Clinical negligence Provision</t>
  </si>
  <si>
    <t>Clin Neg Defence Fees</t>
  </si>
  <si>
    <t>Other Contingent Liabilities</t>
  </si>
  <si>
    <t>Special Payments</t>
  </si>
  <si>
    <t>Permenant Injury Provision</t>
  </si>
  <si>
    <t>Pension Provisions</t>
  </si>
  <si>
    <t>Other Provisions</t>
  </si>
  <si>
    <t>New P.D.C.</t>
  </si>
  <si>
    <t>O</t>
  </si>
  <si>
    <t>Revaluation Reserve</t>
  </si>
  <si>
    <t>General Fund</t>
  </si>
  <si>
    <t>I&amp;E Account</t>
  </si>
  <si>
    <t>Payroll Suspense</t>
  </si>
  <si>
    <t>General Suspense</t>
  </si>
  <si>
    <t>Translation Adjustment</t>
  </si>
  <si>
    <t>Discount Taken Reserve</t>
  </si>
  <si>
    <t>Investments Charitable Funds</t>
  </si>
  <si>
    <t>Investments (Cash) Charitable Funds</t>
  </si>
  <si>
    <t>Debtors Charitable Funds</t>
  </si>
  <si>
    <t>Trade Creditors Charitable Funds</t>
  </si>
  <si>
    <t>Current Account O/B Charitable Funds</t>
  </si>
  <si>
    <t>Current Account Receipts Charitable Funds</t>
  </si>
  <si>
    <t>Current Account Payments Charitable Funds</t>
  </si>
  <si>
    <t>Interest Account Charitable Funds</t>
  </si>
  <si>
    <t>Charitable Funds GBS Citi  Account</t>
  </si>
  <si>
    <t>Charitable Funds GBS RBS Account</t>
  </si>
  <si>
    <t>Pay Budget Offset</t>
  </si>
  <si>
    <t>Non-Pay Budget Offset</t>
  </si>
  <si>
    <t>Intra Unit Income Offset</t>
  </si>
  <si>
    <t>Opening Balance Offsetting</t>
  </si>
  <si>
    <t>AL100</t>
  </si>
  <si>
    <t>ALLOCATION</t>
  </si>
  <si>
    <t>OTHER</t>
  </si>
  <si>
    <t>AL101</t>
  </si>
  <si>
    <t>ALLOCATION - REVENUE</t>
  </si>
  <si>
    <t>AL102</t>
  </si>
  <si>
    <t>ALLOCATION - NCL</t>
  </si>
  <si>
    <t>AL103</t>
  </si>
  <si>
    <t>ALLOCATION -CAPITAL</t>
  </si>
  <si>
    <t>ALLOC</t>
  </si>
  <si>
    <t>B2000</t>
  </si>
  <si>
    <t>NON CURRENT ASSETS (FIXED ASSETS)</t>
  </si>
  <si>
    <t>B2200</t>
  </si>
  <si>
    <t>CURRENT ASSETS</t>
  </si>
  <si>
    <t>B2500</t>
  </si>
  <si>
    <t>CURRENT LIABILITIES</t>
  </si>
  <si>
    <t>B2900</t>
  </si>
  <si>
    <t>TAXPAYERS EQUITY</t>
  </si>
  <si>
    <t>B3000</t>
  </si>
  <si>
    <t>PROPERTY, PLANT &amp; EQUIPMENT</t>
  </si>
  <si>
    <t>B3100</t>
  </si>
  <si>
    <t>INTANGIBLE ASSETS</t>
  </si>
  <si>
    <t>B3200</t>
  </si>
  <si>
    <t>INVENTORIES (STOCK)</t>
  </si>
  <si>
    <t>B3300</t>
  </si>
  <si>
    <t>TRADE AND OTHER RECEIVABLES (DEBTORS)</t>
  </si>
  <si>
    <t>B3350</t>
  </si>
  <si>
    <t>OTHER CURRENT ASSETS (INVESTMENTS)</t>
  </si>
  <si>
    <t>B3400</t>
  </si>
  <si>
    <t>CASH &amp; CASH EQUIVALENTS (CASH &amp;BANK)</t>
  </si>
  <si>
    <t>B3500</t>
  </si>
  <si>
    <t>TRADE AND OTHER PAYABLES &lt; 1 YEAR</t>
  </si>
  <si>
    <t>B3550</t>
  </si>
  <si>
    <t>SHORT-TERM PROVISIONS (PROVISIONS FOR LIABILITIES)</t>
  </si>
  <si>
    <t>B3650</t>
  </si>
  <si>
    <t>TRADE AND OTHER PAYABLES &gt; 1 YEAR</t>
  </si>
  <si>
    <t>B3900</t>
  </si>
  <si>
    <t>PDC</t>
  </si>
  <si>
    <t>B3910</t>
  </si>
  <si>
    <t>REVALUATION RESERVE</t>
  </si>
  <si>
    <t>B3940</t>
  </si>
  <si>
    <t>GENERAL FUND</t>
  </si>
  <si>
    <t>B3950</t>
  </si>
  <si>
    <t>I&amp;E ACCOUNT</t>
  </si>
  <si>
    <t>B3970</t>
  </si>
  <si>
    <t>SUSPENSE ACCOUNTS</t>
  </si>
  <si>
    <t>B4000</t>
  </si>
  <si>
    <t>LAND</t>
  </si>
  <si>
    <t>B4005</t>
  </si>
  <si>
    <t>BUILDINGS</t>
  </si>
  <si>
    <t>B4010</t>
  </si>
  <si>
    <t>PLANT &amp; EQUIP</t>
  </si>
  <si>
    <t>B4015</t>
  </si>
  <si>
    <t>AUCS</t>
  </si>
  <si>
    <t>B4017</t>
  </si>
  <si>
    <t>ASSETS HELD FOR SALE</t>
  </si>
  <si>
    <t>B4020</t>
  </si>
  <si>
    <t>CAPITAL SCHEMES</t>
  </si>
  <si>
    <t>B4040</t>
  </si>
  <si>
    <t>DRUGS INVENTORIES</t>
  </si>
  <si>
    <t>B4041</t>
  </si>
  <si>
    <t>CONSUMABLES INVENTORIES</t>
  </si>
  <si>
    <t>B4042</t>
  </si>
  <si>
    <t>ENERGY INVENTORIES</t>
  </si>
  <si>
    <t>B4044</t>
  </si>
  <si>
    <t>OTHER INVENTORIES</t>
  </si>
  <si>
    <t>B4065</t>
  </si>
  <si>
    <t>AR CONTROL</t>
  </si>
  <si>
    <t>B4070</t>
  </si>
  <si>
    <t>NHS RECEIVABLES (NHS DEBTORS)</t>
  </si>
  <si>
    <t>B4075</t>
  </si>
  <si>
    <t>NON NHS RECEIVBLES (NON NHS DEBTORS)</t>
  </si>
  <si>
    <t>B4085</t>
  </si>
  <si>
    <t>PROVISIONS RE IMPARIMENT RECEIVABLES</t>
  </si>
  <si>
    <t>B4087</t>
  </si>
  <si>
    <t>NON NHS PREPAYMENTS</t>
  </si>
  <si>
    <t>B4090</t>
  </si>
  <si>
    <t>BANK</t>
  </si>
  <si>
    <t>B4095</t>
  </si>
  <si>
    <t>CASH</t>
  </si>
  <si>
    <t>B4100</t>
  </si>
  <si>
    <t>AP CONTROL</t>
  </si>
  <si>
    <t>B4105</t>
  </si>
  <si>
    <t>CAPITAL PAYABLES</t>
  </si>
  <si>
    <t>B4110</t>
  </si>
  <si>
    <t>NHS PAYABLES (NHS CREDITORS)</t>
  </si>
  <si>
    <t>B4115</t>
  </si>
  <si>
    <t>TRADE PAYABLES (TRADE CREDITORS)</t>
  </si>
  <si>
    <t>B4117</t>
  </si>
  <si>
    <t>FINANCE LEASE PAYABLES</t>
  </si>
  <si>
    <t>B4120</t>
  </si>
  <si>
    <t>OTHER PAYABLES</t>
  </si>
  <si>
    <t>B4225</t>
  </si>
  <si>
    <t>B4250</t>
  </si>
  <si>
    <t>PROVISIONS</t>
  </si>
  <si>
    <t>B5010</t>
  </si>
  <si>
    <t>PURCHASED LAND</t>
  </si>
  <si>
    <t>B5020</t>
  </si>
  <si>
    <t>DONATED LAND</t>
  </si>
  <si>
    <t>B5030</t>
  </si>
  <si>
    <t>PURCHASED BUILDINGS</t>
  </si>
  <si>
    <t>B5040</t>
  </si>
  <si>
    <t>DONATED BUILDINGS</t>
  </si>
  <si>
    <t>B5050</t>
  </si>
  <si>
    <t>PURCHASED PLANT &amp; EQUIP</t>
  </si>
  <si>
    <t>B5060</t>
  </si>
  <si>
    <t>DONATED PLANT &amp; EQUIP</t>
  </si>
  <si>
    <t>B5070</t>
  </si>
  <si>
    <t>PURCHASED AUCS</t>
  </si>
  <si>
    <t>B5080</t>
  </si>
  <si>
    <t>DONATED AUCS</t>
  </si>
  <si>
    <t>B5082</t>
  </si>
  <si>
    <t>B5085</t>
  </si>
  <si>
    <t>CAPITAL SCHEMES CONTRACT</t>
  </si>
  <si>
    <t>B5090</t>
  </si>
  <si>
    <t>CAPITAL SCHEMES EQUIPMENT</t>
  </si>
  <si>
    <t>B5095</t>
  </si>
  <si>
    <t>CAPITAL SCHEMES OTHER</t>
  </si>
  <si>
    <t>B5100</t>
  </si>
  <si>
    <t>CAPITAL SCHEMSES FEES</t>
  </si>
  <si>
    <t>B5105</t>
  </si>
  <si>
    <t>PURCHASED INTANGIBLE</t>
  </si>
  <si>
    <t>B5110</t>
  </si>
  <si>
    <t>DONATED INTANGIBLE</t>
  </si>
  <si>
    <t>B5300</t>
  </si>
  <si>
    <t>TAX AND SOCIAL SECURITY COSTS</t>
  </si>
  <si>
    <t>B5400</t>
  </si>
  <si>
    <t>SUPERANN</t>
  </si>
  <si>
    <t>B5500</t>
  </si>
  <si>
    <t>PAYROLL DEDUCTIONS</t>
  </si>
  <si>
    <t>B5600</t>
  </si>
  <si>
    <t>B5800</t>
  </si>
  <si>
    <t>PATIENT MONIES</t>
  </si>
  <si>
    <t>BALCF</t>
  </si>
  <si>
    <t>CHARITABLE FUNDS BS</t>
  </si>
  <si>
    <t>BALZZ</t>
  </si>
  <si>
    <t>BCHAR</t>
  </si>
  <si>
    <t>HP400</t>
  </si>
  <si>
    <t>PRIMARY &amp; SECONDARY CARE</t>
  </si>
  <si>
    <t>HP500</t>
  </si>
  <si>
    <t>NON CASH LIMITED EXPENDITURE</t>
  </si>
  <si>
    <t>HP510</t>
  </si>
  <si>
    <t>GENERAL MEDICAL SERVICES</t>
  </si>
  <si>
    <t>HP540</t>
  </si>
  <si>
    <t>NEW DENTAL CONTRACT</t>
  </si>
  <si>
    <t>HP550</t>
  </si>
  <si>
    <t>PHARMACEUTICAL SERVICES</t>
  </si>
  <si>
    <t>HP560</t>
  </si>
  <si>
    <t>OTHER PRIMARY CARE</t>
  </si>
  <si>
    <t>HP590</t>
  </si>
  <si>
    <t>SECONDARY HEALTHCARE</t>
  </si>
  <si>
    <t>HP595</t>
  </si>
  <si>
    <t>FNC &amp; CHC</t>
  </si>
  <si>
    <t>HP601</t>
  </si>
  <si>
    <t>HP603</t>
  </si>
  <si>
    <t>OPHTHALMIC SERVICES</t>
  </si>
  <si>
    <t>HP611</t>
  </si>
  <si>
    <t>PRACTICE STAFF &amp; PRESCRIBING INCENTIVE</t>
  </si>
  <si>
    <t>HP612</t>
  </si>
  <si>
    <t>GLOBAL SUM &amp; MPIG</t>
  </si>
  <si>
    <t>HP613</t>
  </si>
  <si>
    <t>QUALITY</t>
  </si>
  <si>
    <t>HP614</t>
  </si>
  <si>
    <t>DIRECT ENHANCED SERVICES</t>
  </si>
  <si>
    <t>HP615</t>
  </si>
  <si>
    <t>NATIONAL ENHANCED SERVICES</t>
  </si>
  <si>
    <t>HP616</t>
  </si>
  <si>
    <t>LOCAL ENHANCED SERVICES</t>
  </si>
  <si>
    <t>HP617</t>
  </si>
  <si>
    <t>PREMISES</t>
  </si>
  <si>
    <t>HP618</t>
  </si>
  <si>
    <t>LHB ADMINISTERED</t>
  </si>
  <si>
    <t>HP619</t>
  </si>
  <si>
    <t>HP620</t>
  </si>
  <si>
    <t>DISPENSING COSTS</t>
  </si>
  <si>
    <t>HP622</t>
  </si>
  <si>
    <t>OUT OF HOURS SERVICE</t>
  </si>
  <si>
    <t>HP651</t>
  </si>
  <si>
    <t>PHARMACEUTICAL CONTRACT</t>
  </si>
  <si>
    <t>HP652</t>
  </si>
  <si>
    <t>CALCULATED MONTHLY SETTLEMENTS</t>
  </si>
  <si>
    <t>HP653</t>
  </si>
  <si>
    <t>PRESCRIBING COSTS</t>
  </si>
  <si>
    <t>HP654</t>
  </si>
  <si>
    <t>OXYGEN SERVICES</t>
  </si>
  <si>
    <t>HP661</t>
  </si>
  <si>
    <t>PRIMARY CARE DISCRETIONARY</t>
  </si>
  <si>
    <t>HP662</t>
  </si>
  <si>
    <t>OTHER PRIMARY CARE PROVIDERS</t>
  </si>
  <si>
    <t>HP663</t>
  </si>
  <si>
    <t>PRIMARY CARE PROJECTS</t>
  </si>
  <si>
    <t>HP691</t>
  </si>
  <si>
    <t>SECONDARY CARE - NHS</t>
  </si>
  <si>
    <t>HP692</t>
  </si>
  <si>
    <t>SECONDARY CARE - NON NHS</t>
  </si>
  <si>
    <t>HP694</t>
  </si>
  <si>
    <t>FNC</t>
  </si>
  <si>
    <t>HP695</t>
  </si>
  <si>
    <t>CHC</t>
  </si>
  <si>
    <t>IP300</t>
  </si>
  <si>
    <t>INCOME FROM ACTIVITIES</t>
  </si>
  <si>
    <t>IP310</t>
  </si>
  <si>
    <t>OTHER OPERATING INCOME</t>
  </si>
  <si>
    <t>IP400</t>
  </si>
  <si>
    <t>NON WELSH HEALTH ORGs</t>
  </si>
  <si>
    <t>IP403</t>
  </si>
  <si>
    <t>LOCAL HEALTH BOARDS</t>
  </si>
  <si>
    <t>IP405</t>
  </si>
  <si>
    <t>NHS TRUSTS - WELSH</t>
  </si>
  <si>
    <t>IP406</t>
  </si>
  <si>
    <t>ENGLISH FOUNDATION NHS TRUSTS</t>
  </si>
  <si>
    <t>IP407</t>
  </si>
  <si>
    <t>IP408</t>
  </si>
  <si>
    <t>LOCAL AUTHORITIES</t>
  </si>
  <si>
    <t>IP410</t>
  </si>
  <si>
    <t>WELSH GOVERNMENT</t>
  </si>
  <si>
    <t>IP415</t>
  </si>
  <si>
    <t>PRIVATE PATIENTS</t>
  </si>
  <si>
    <t>IP420</t>
  </si>
  <si>
    <t>INJURY COST RECOVERY</t>
  </si>
  <si>
    <t>IP422</t>
  </si>
  <si>
    <t>PRESCRIPTION CHARGES</t>
  </si>
  <si>
    <t>IP425</t>
  </si>
  <si>
    <t>OTHER INCOME FROM ACTIVITIES</t>
  </si>
  <si>
    <t>IP430</t>
  </si>
  <si>
    <t>DENTAL INCOME</t>
  </si>
  <si>
    <t>IP440</t>
  </si>
  <si>
    <t>PATIENT TRANSPORT SERVICES</t>
  </si>
  <si>
    <t>IP445</t>
  </si>
  <si>
    <t>EDUCATION &amp; TRAINING</t>
  </si>
  <si>
    <t>IP450</t>
  </si>
  <si>
    <t>CHARITABLE &amp; OTHER CONTRIBUTIONS</t>
  </si>
  <si>
    <t>IP455</t>
  </si>
  <si>
    <t>RECIEPT OF DONATED ASSETS (NEW NAME)</t>
  </si>
  <si>
    <t>IP460</t>
  </si>
  <si>
    <t>NON-PATIENT CARE  INCOME GENERATION</t>
  </si>
  <si>
    <t>IP462</t>
  </si>
  <si>
    <t>NWSSP</t>
  </si>
  <si>
    <t>IP465</t>
  </si>
  <si>
    <t>LAUNDRY, PATHOLOGY &amp; PAYROLL</t>
  </si>
  <si>
    <t>IP470</t>
  </si>
  <si>
    <t>ACCOMMODATION AND CATERING</t>
  </si>
  <si>
    <t>IP480</t>
  </si>
  <si>
    <t>MORTUARY FEES</t>
  </si>
  <si>
    <t>IP485</t>
  </si>
  <si>
    <t>STAFF PAYMENTS FOR USE OF CARS</t>
  </si>
  <si>
    <t>IP490</t>
  </si>
  <si>
    <t>BUSINESS UNIT</t>
  </si>
  <si>
    <t>IP495</t>
  </si>
  <si>
    <t>OTHER INCOME</t>
  </si>
  <si>
    <t>NP300</t>
  </si>
  <si>
    <t>NON PAY</t>
  </si>
  <si>
    <t>NP405</t>
  </si>
  <si>
    <t>CLINICAL SERVICE &amp; SUPPLIES</t>
  </si>
  <si>
    <t>NP410</t>
  </si>
  <si>
    <t>GENERAL SUPPLIES &amp; SERVICES</t>
  </si>
  <si>
    <t>NP415</t>
  </si>
  <si>
    <t>ESTABLISHMENT EXPENSES</t>
  </si>
  <si>
    <t>NP420</t>
  </si>
  <si>
    <t>PREMISES &amp; FIXED PLANT</t>
  </si>
  <si>
    <t>NP425</t>
  </si>
  <si>
    <t>CAPITAL &amp; DEPRECIATION</t>
  </si>
  <si>
    <t>NP435</t>
  </si>
  <si>
    <t>PURCHASE OF HEALTH CARE SERVICES</t>
  </si>
  <si>
    <t>NP440</t>
  </si>
  <si>
    <t>EXTERNAL CONTRACT STAFFING &amp; CONSULTANCY</t>
  </si>
  <si>
    <t>NP445</t>
  </si>
  <si>
    <t>MISCELLANEOUS SERVICES</t>
  </si>
  <si>
    <t>NP450</t>
  </si>
  <si>
    <t>SERVICES FROM OTHER NHS BODIES</t>
  </si>
  <si>
    <t>NP451</t>
  </si>
  <si>
    <t>NP502</t>
  </si>
  <si>
    <t>DRUGS</t>
  </si>
  <si>
    <t>NP504</t>
  </si>
  <si>
    <t>DRESSINGS</t>
  </si>
  <si>
    <t>NP506</t>
  </si>
  <si>
    <t>M&amp;SE PURCHASES</t>
  </si>
  <si>
    <t>NP508</t>
  </si>
  <si>
    <t>M&amp;SE MAINTENANCE</t>
  </si>
  <si>
    <t>NP510</t>
  </si>
  <si>
    <t>X-RAY EQUIPMENT - PURCHASES</t>
  </si>
  <si>
    <t>NP512</t>
  </si>
  <si>
    <t>X-RAY FILM &amp; CHEMICALS - PURCHASES</t>
  </si>
  <si>
    <t>NP514</t>
  </si>
  <si>
    <t>X-RAY EQUIPMENT - MAINTENANCE</t>
  </si>
  <si>
    <t>NP516</t>
  </si>
  <si>
    <t>APPLIANCES</t>
  </si>
  <si>
    <t>NP518</t>
  </si>
  <si>
    <t>LABORATORY EQUIPMENT - PURCHASES</t>
  </si>
  <si>
    <t>NP520</t>
  </si>
  <si>
    <t>LABORATORY EQUIPMENT - MAINTENANCE</t>
  </si>
  <si>
    <t>NP522</t>
  </si>
  <si>
    <t>OTHER CLINICAL SERVICES &amp; SUPPLIES</t>
  </si>
  <si>
    <t>NP530</t>
  </si>
  <si>
    <t>PROVISIONS &amp; CATERING</t>
  </si>
  <si>
    <t>NP532</t>
  </si>
  <si>
    <t>CONTRACT HOTEL SERVICES</t>
  </si>
  <si>
    <t>NP534</t>
  </si>
  <si>
    <t>UNIFORMS &amp; CLOTHING</t>
  </si>
  <si>
    <t>NP536</t>
  </si>
  <si>
    <t>LAUNDRY EQUIPMENT &amp; MATERIALS</t>
  </si>
  <si>
    <t>NP538</t>
  </si>
  <si>
    <t>BEDDING &amp; LINEN</t>
  </si>
  <si>
    <t>NP540</t>
  </si>
  <si>
    <t>OTHER GENERAL SUPPLIES &amp; SERVICES</t>
  </si>
  <si>
    <t>NP548</t>
  </si>
  <si>
    <t>PRINTING &amp; STATIONERY</t>
  </si>
  <si>
    <t>NP550</t>
  </si>
  <si>
    <t>POSTAGE</t>
  </si>
  <si>
    <t>NP552</t>
  </si>
  <si>
    <t>TELEPHONES</t>
  </si>
  <si>
    <t>NP554</t>
  </si>
  <si>
    <t>ADVERTISING</t>
  </si>
  <si>
    <t>NP560</t>
  </si>
  <si>
    <t>TRAVEL, SUBSISTENCE &amp; REMOVAL EXPENSES</t>
  </si>
  <si>
    <t>NP562</t>
  </si>
  <si>
    <t>OTHER TRANSPORT &amp; MOVEABLE PLANT</t>
  </si>
  <si>
    <t>NP564</t>
  </si>
  <si>
    <t>OTHER ESTABLISHMENT COSTS</t>
  </si>
  <si>
    <t>NP566</t>
  </si>
  <si>
    <t>UTILITIES &amp; RATES</t>
  </si>
  <si>
    <t>NP568</t>
  </si>
  <si>
    <t>EXTERNAL GENERAL SERVICE CONTRACTS</t>
  </si>
  <si>
    <t>NP569</t>
  </si>
  <si>
    <t>CLEANING EQUIP. &amp; MATERIALS</t>
  </si>
  <si>
    <t>NP570</t>
  </si>
  <si>
    <t>FURNITURE, OFFICE &amp; COMPUTER EQUIP</t>
  </si>
  <si>
    <t>NP574</t>
  </si>
  <si>
    <t>COMPUTER MAINT &amp; EXTERNAL NON NHS DATA/COMP CONTRACTS</t>
  </si>
  <si>
    <t>NP576</t>
  </si>
  <si>
    <t>BUILDING &amp; ENGINEERING EQUIPMENT</t>
  </si>
  <si>
    <t>NP578</t>
  </si>
  <si>
    <t>BUILDING &amp; ENGINEERING CONTRACTS</t>
  </si>
  <si>
    <t>NP580</t>
  </si>
  <si>
    <t>CAPITAL &amp; DEPRECIATION (DEL)</t>
  </si>
  <si>
    <t>NP582</t>
  </si>
  <si>
    <t>CAPITAL AND DEPRECIATION (AME)</t>
  </si>
  <si>
    <t>NP584</t>
  </si>
  <si>
    <t>NP586</t>
  </si>
  <si>
    <t>NP588</t>
  </si>
  <si>
    <t>AUDITORS REMUNERATION</t>
  </si>
  <si>
    <t>NP590</t>
  </si>
  <si>
    <t>OTHER MISCELLANEOUS SERVICES</t>
  </si>
  <si>
    <t>NP598</t>
  </si>
  <si>
    <t>NP599</t>
  </si>
  <si>
    <t>NP630</t>
  </si>
  <si>
    <t>TRAVEL &amp; SUBSISTENCE</t>
  </si>
  <si>
    <t>NP632</t>
  </si>
  <si>
    <t>LEASED VEHICLES</t>
  </si>
  <si>
    <t>NP640</t>
  </si>
  <si>
    <t>TRAINING</t>
  </si>
  <si>
    <t>NP642</t>
  </si>
  <si>
    <t>NP650</t>
  </si>
  <si>
    <t>UTILITIES</t>
  </si>
  <si>
    <t>NP652</t>
  </si>
  <si>
    <t>RENTS &amp; RATES</t>
  </si>
  <si>
    <t>NP670</t>
  </si>
  <si>
    <t>REDUNDANCY &amp; EARLY RETIREMENTS</t>
  </si>
  <si>
    <t>NP672</t>
  </si>
  <si>
    <t>OTHER I&amp;E ITEMS</t>
  </si>
  <si>
    <t>NP674</t>
  </si>
  <si>
    <t>LOSSES &amp; SPECIAL PAYMENTS</t>
  </si>
  <si>
    <t>NP676</t>
  </si>
  <si>
    <t>OTHER MISCELLANEOUS</t>
  </si>
  <si>
    <t>NP678</t>
  </si>
  <si>
    <t>INTERNAL RECHARGES</t>
  </si>
  <si>
    <t>NP680</t>
  </si>
  <si>
    <t>RESERVES</t>
  </si>
  <si>
    <t>QVTOP</t>
  </si>
  <si>
    <t>Qlikview Top</t>
  </si>
  <si>
    <t>RP300</t>
  </si>
  <si>
    <t>RP400</t>
  </si>
  <si>
    <t>ADMINISTRATIVE &amp; CLERICAL</t>
  </si>
  <si>
    <t>RP405</t>
  </si>
  <si>
    <t>MEDICAL AND DENTAL</t>
  </si>
  <si>
    <t>RP410</t>
  </si>
  <si>
    <t>NURSING AND MIDWIFERY REGISTERED</t>
  </si>
  <si>
    <t>RP415</t>
  </si>
  <si>
    <t>ADD PROF SCIENTIFIC AND TECHNICAL</t>
  </si>
  <si>
    <t>RP420</t>
  </si>
  <si>
    <t>ADDITIONAL CLINICAL SERVICES</t>
  </si>
  <si>
    <t>RP425</t>
  </si>
  <si>
    <t>ALLIED HEALTH PROFESSIONALS</t>
  </si>
  <si>
    <t>RP430</t>
  </si>
  <si>
    <t>HEALTHCARE SCIENTISTS</t>
  </si>
  <si>
    <t>RP435</t>
  </si>
  <si>
    <t>ESTATES AND ANCILLIARY</t>
  </si>
  <si>
    <t>RP440</t>
  </si>
  <si>
    <t>STUDENTS</t>
  </si>
  <si>
    <t>RP445</t>
  </si>
  <si>
    <t>PAY BUDGET ADJUSTMENTS</t>
  </si>
  <si>
    <t>RP500</t>
  </si>
  <si>
    <t>CHAIR, NON-EXEC &amp; BOARD</t>
  </si>
  <si>
    <t>RP503</t>
  </si>
  <si>
    <t>SENIOR MANAGERS &amp; A&amp;C</t>
  </si>
  <si>
    <t>RP504</t>
  </si>
  <si>
    <t>BUDGET ADJ ADMIN &amp; CLERICAL</t>
  </si>
  <si>
    <t>RP510</t>
  </si>
  <si>
    <t>CONSULTANTS</t>
  </si>
  <si>
    <t>RP512</t>
  </si>
  <si>
    <t>CAREER GRADE DOCTORS/DENTISTS</t>
  </si>
  <si>
    <t>RP514</t>
  </si>
  <si>
    <t>DOCTORS / DENTISTS IN TRAINING</t>
  </si>
  <si>
    <t>RP516</t>
  </si>
  <si>
    <t>OTHER MEDICAL GRADES</t>
  </si>
  <si>
    <t>RP518</t>
  </si>
  <si>
    <t>BUDGET ADJ (MEDICAL)</t>
  </si>
  <si>
    <t>RP520</t>
  </si>
  <si>
    <t>REGISTERED NURSE</t>
  </si>
  <si>
    <t>RP522</t>
  </si>
  <si>
    <t>NURSE CONSULTANT</t>
  </si>
  <si>
    <t>RP524</t>
  </si>
  <si>
    <t>NURSE MANAGER</t>
  </si>
  <si>
    <t>RP526</t>
  </si>
  <si>
    <t>BUDGET ADJ NURSING</t>
  </si>
  <si>
    <t>RP528</t>
  </si>
  <si>
    <t>RP530</t>
  </si>
  <si>
    <t>PSYCHOLOGY</t>
  </si>
  <si>
    <t>RP532</t>
  </si>
  <si>
    <t>PHARMACY</t>
  </si>
  <si>
    <t>RP534</t>
  </si>
  <si>
    <t>DENTAL</t>
  </si>
  <si>
    <t>RP536</t>
  </si>
  <si>
    <t>OPTOMETRY</t>
  </si>
  <si>
    <t>RP538</t>
  </si>
  <si>
    <t>CHAPLAINCY</t>
  </si>
  <si>
    <t>RP540</t>
  </si>
  <si>
    <t>OTHER APST STAFF</t>
  </si>
  <si>
    <t>RP541</t>
  </si>
  <si>
    <t>SOCIAL WORK</t>
  </si>
  <si>
    <t>RP542</t>
  </si>
  <si>
    <t>NURSING ASSISTANTS</t>
  </si>
  <si>
    <t>RP544</t>
  </si>
  <si>
    <t>ACS NURSERY NURSES</t>
  </si>
  <si>
    <t>RP546</t>
  </si>
  <si>
    <t>OTHER ACS STAFF</t>
  </si>
  <si>
    <t>RP547</t>
  </si>
  <si>
    <t>AMBULANCE STAFF ACS</t>
  </si>
  <si>
    <t>RP548</t>
  </si>
  <si>
    <t>BUDGET ADJ ACS</t>
  </si>
  <si>
    <t>RP550</t>
  </si>
  <si>
    <t>PODIATRY</t>
  </si>
  <si>
    <t>RP551</t>
  </si>
  <si>
    <t>DIETICIANS</t>
  </si>
  <si>
    <t>RP552</t>
  </si>
  <si>
    <t>OCCUPATIONAL THERAPIST</t>
  </si>
  <si>
    <t>RP553</t>
  </si>
  <si>
    <t>ORTHOPTISTS</t>
  </si>
  <si>
    <t>RP554</t>
  </si>
  <si>
    <t>PHYSIOTHERAPY</t>
  </si>
  <si>
    <t>RP555</t>
  </si>
  <si>
    <t>RADIOGRAPHY</t>
  </si>
  <si>
    <t>RP556</t>
  </si>
  <si>
    <t>SPEECH THERAPY</t>
  </si>
  <si>
    <t>RP557</t>
  </si>
  <si>
    <t>AMBULANCE STAFF -AHP</t>
  </si>
  <si>
    <t>RP558</t>
  </si>
  <si>
    <t>AHP - AGENCY / BANK</t>
  </si>
  <si>
    <t>RP559</t>
  </si>
  <si>
    <t>BUDGET ADJ - AHP</t>
  </si>
  <si>
    <t>RP55A</t>
  </si>
  <si>
    <t>AHP OTHER</t>
  </si>
  <si>
    <t>RP560</t>
  </si>
  <si>
    <t>CONSULTANT HEALTHCARE SCIENTIST</t>
  </si>
  <si>
    <t>RP562</t>
  </si>
  <si>
    <t>RP563</t>
  </si>
  <si>
    <t>SCIENTIFIC PRACTIONERS</t>
  </si>
  <si>
    <t>RP565</t>
  </si>
  <si>
    <t>HEALTHCARE SCIENCE BANK/AGENCY</t>
  </si>
  <si>
    <t>RP566</t>
  </si>
  <si>
    <t>BUDGET ADJ - HS</t>
  </si>
  <si>
    <t>RP580</t>
  </si>
  <si>
    <t>HOTEL SERVICES STAFF</t>
  </si>
  <si>
    <t>RP582</t>
  </si>
  <si>
    <t>MAINT &amp; WORKS STAFF</t>
  </si>
  <si>
    <t>RP584</t>
  </si>
  <si>
    <t>OTHER ESTATES/ANC STAFF</t>
  </si>
  <si>
    <t>RP586</t>
  </si>
  <si>
    <t>ESTATES/ANC STAFF BANK &amp; AGENCY</t>
  </si>
  <si>
    <t>RP588</t>
  </si>
  <si>
    <t>ESTATES/ANC BUDGET ADJ</t>
  </si>
  <si>
    <t>RP590</t>
  </si>
  <si>
    <t>STUDENT NURSES</t>
  </si>
  <si>
    <t>RP600</t>
  </si>
  <si>
    <t>INDEPENDENT MEMBERS</t>
  </si>
  <si>
    <t>RP603</t>
  </si>
  <si>
    <t>EXECUTIVE BOARD</t>
  </si>
  <si>
    <t>RP605</t>
  </si>
  <si>
    <t>SENIOR MANAGER</t>
  </si>
  <si>
    <t>RP607</t>
  </si>
  <si>
    <t>ADMIN &amp; CLERICAL</t>
  </si>
  <si>
    <t>RP620</t>
  </si>
  <si>
    <t>RP622</t>
  </si>
  <si>
    <t>RP624</t>
  </si>
  <si>
    <t>RP626</t>
  </si>
  <si>
    <t>RP628</t>
  </si>
  <si>
    <t>RP630</t>
  </si>
  <si>
    <t>RP632</t>
  </si>
  <si>
    <t>RP634</t>
  </si>
  <si>
    <t>HEALTHCARE SCIENCE SUPPORT</t>
  </si>
  <si>
    <t>RP636</t>
  </si>
  <si>
    <t>RP638</t>
  </si>
  <si>
    <t>DENTAL SUPPORT OFFICERS</t>
  </si>
  <si>
    <t>RP640</t>
  </si>
  <si>
    <t>ACS TECH OFFICERS</t>
  </si>
  <si>
    <t>RP642</t>
  </si>
  <si>
    <t>ACS OTHER</t>
  </si>
  <si>
    <t>RP644</t>
  </si>
  <si>
    <t>ACS - AGENCY/BANK</t>
  </si>
  <si>
    <t>RP650</t>
  </si>
  <si>
    <t>RP651</t>
  </si>
  <si>
    <t>AMBULANCE STAFF ONLY - MISC</t>
  </si>
  <si>
    <t>RP660</t>
  </si>
  <si>
    <t>CATERING STAFF</t>
  </si>
  <si>
    <t>RP661</t>
  </si>
  <si>
    <t>PORTERS</t>
  </si>
  <si>
    <t>RP662</t>
  </si>
  <si>
    <t>DOMESTICS</t>
  </si>
  <si>
    <t>RP663</t>
  </si>
  <si>
    <t>GARDENERS</t>
  </si>
  <si>
    <t>RP664</t>
  </si>
  <si>
    <t>TELEPHONISTS</t>
  </si>
  <si>
    <t>RP665</t>
  </si>
  <si>
    <t>LAUNDRY</t>
  </si>
  <si>
    <t>RP670</t>
  </si>
  <si>
    <t>BUILDING AND MAINTAINANCE STAFF</t>
  </si>
  <si>
    <t>RP672</t>
  </si>
  <si>
    <t>ESTATES OFFICERS</t>
  </si>
  <si>
    <t>SYSTM</t>
  </si>
  <si>
    <t>SYSTEM SET UP CODES</t>
  </si>
  <si>
    <t>TREXP</t>
  </si>
  <si>
    <t>EXPENDITURE</t>
  </si>
  <si>
    <t>TRINC</t>
  </si>
  <si>
    <t>TRUST</t>
  </si>
  <si>
    <t>INCOME &amp; EXPENDITURE</t>
  </si>
  <si>
    <t>ZZZZZ</t>
  </si>
  <si>
    <t>Accounts Receivable Set Up Only</t>
  </si>
  <si>
    <t>082</t>
  </si>
  <si>
    <t>0000</t>
  </si>
  <si>
    <t>000000</t>
  </si>
  <si>
    <t>9999</t>
  </si>
  <si>
    <t>ENHS01</t>
  </si>
  <si>
    <t>WNHS03</t>
  </si>
  <si>
    <t>1000</t>
  </si>
  <si>
    <t>ZP08</t>
  </si>
  <si>
    <t>WNHS01</t>
  </si>
  <si>
    <t>WNHS02</t>
  </si>
  <si>
    <t>WNHS04</t>
  </si>
  <si>
    <t>WNHS05</t>
  </si>
  <si>
    <t>WNHS06</t>
  </si>
  <si>
    <t>WNHS07</t>
  </si>
  <si>
    <t>WNHS08</t>
  </si>
  <si>
    <t>WNHS09</t>
  </si>
  <si>
    <t>WNHS10</t>
  </si>
  <si>
    <t>WWAG01</t>
  </si>
  <si>
    <t>ZB11</t>
  </si>
  <si>
    <t>ZP01</t>
  </si>
  <si>
    <t>ZP10</t>
  </si>
  <si>
    <t>ZP53</t>
  </si>
  <si>
    <t>ZP54</t>
  </si>
  <si>
    <t>ZP57</t>
  </si>
  <si>
    <t>ZP59</t>
  </si>
  <si>
    <t>ZP94</t>
  </si>
  <si>
    <t>3801</t>
  </si>
  <si>
    <t>3802</t>
  </si>
  <si>
    <t>3803</t>
  </si>
  <si>
    <t>3805</t>
  </si>
  <si>
    <t>3806</t>
  </si>
  <si>
    <t>3811</t>
  </si>
  <si>
    <t>3814</t>
  </si>
  <si>
    <t>ZP73</t>
  </si>
  <si>
    <t>ZP15</t>
  </si>
  <si>
    <t>ZP18</t>
  </si>
  <si>
    <t>ZP43</t>
  </si>
  <si>
    <t>ZP56</t>
  </si>
  <si>
    <t>E001</t>
  </si>
  <si>
    <t>N197</t>
  </si>
  <si>
    <t>E002</t>
  </si>
  <si>
    <t>E004</t>
  </si>
  <si>
    <t>F001</t>
  </si>
  <si>
    <t>F002</t>
  </si>
  <si>
    <t>N200</t>
  </si>
  <si>
    <t>N204</t>
  </si>
  <si>
    <t>F003</t>
  </si>
  <si>
    <t>F004</t>
  </si>
  <si>
    <t>F050</t>
  </si>
  <si>
    <t>F051</t>
  </si>
  <si>
    <t>F053</t>
  </si>
  <si>
    <t>F100</t>
  </si>
  <si>
    <t>F101</t>
  </si>
  <si>
    <t>F150</t>
  </si>
  <si>
    <t>H999</t>
  </si>
  <si>
    <t>M001</t>
  </si>
  <si>
    <t>M100</t>
  </si>
  <si>
    <t>M101</t>
  </si>
  <si>
    <t>M110</t>
  </si>
  <si>
    <t>M112</t>
  </si>
  <si>
    <t>M113</t>
  </si>
  <si>
    <t>M115</t>
  </si>
  <si>
    <t>M116</t>
  </si>
  <si>
    <t>M117</t>
  </si>
  <si>
    <t>M130</t>
  </si>
  <si>
    <t>M140</t>
  </si>
  <si>
    <t>M150</t>
  </si>
  <si>
    <t>M151</t>
  </si>
  <si>
    <t>M152</t>
  </si>
  <si>
    <t>M153</t>
  </si>
  <si>
    <t>M154</t>
  </si>
  <si>
    <t>M155</t>
  </si>
  <si>
    <t>M156</t>
  </si>
  <si>
    <t>M160</t>
  </si>
  <si>
    <t>M200</t>
  </si>
  <si>
    <t>N201</t>
  </si>
  <si>
    <t>M201</t>
  </si>
  <si>
    <t>M202</t>
  </si>
  <si>
    <t>M204</t>
  </si>
  <si>
    <t>M205</t>
  </si>
  <si>
    <t>M206</t>
  </si>
  <si>
    <t>M207</t>
  </si>
  <si>
    <t>M208</t>
  </si>
  <si>
    <t>M220</t>
  </si>
  <si>
    <t>M221</t>
  </si>
  <si>
    <t>M250</t>
  </si>
  <si>
    <t>M252</t>
  </si>
  <si>
    <t>WLA005</t>
  </si>
  <si>
    <t>M253</t>
  </si>
  <si>
    <t>M254</t>
  </si>
  <si>
    <t>M255</t>
  </si>
  <si>
    <t>M270</t>
  </si>
  <si>
    <t>M300</t>
  </si>
  <si>
    <t>M302</t>
  </si>
  <si>
    <t>M303</t>
  </si>
  <si>
    <t>M304</t>
  </si>
  <si>
    <t>M305</t>
  </si>
  <si>
    <t>M306</t>
  </si>
  <si>
    <t>M309</t>
  </si>
  <si>
    <t>M310</t>
  </si>
  <si>
    <t>M311</t>
  </si>
  <si>
    <t>M312</t>
  </si>
  <si>
    <t>M313</t>
  </si>
  <si>
    <t>M314</t>
  </si>
  <si>
    <t>M315</t>
  </si>
  <si>
    <t>M317</t>
  </si>
  <si>
    <t>M318</t>
  </si>
  <si>
    <t>M319</t>
  </si>
  <si>
    <t>M320</t>
  </si>
  <si>
    <t>M330</t>
  </si>
  <si>
    <t>M331</t>
  </si>
  <si>
    <t>M332</t>
  </si>
  <si>
    <t>M350</t>
  </si>
  <si>
    <t>M351</t>
  </si>
  <si>
    <t>M360</t>
  </si>
  <si>
    <t>M370</t>
  </si>
  <si>
    <t>3818</t>
  </si>
  <si>
    <t>3819</t>
  </si>
  <si>
    <t>M400</t>
  </si>
  <si>
    <t>M410</t>
  </si>
  <si>
    <t>M420</t>
  </si>
  <si>
    <t>M430</t>
  </si>
  <si>
    <t>M441</t>
  </si>
  <si>
    <t>M442</t>
  </si>
  <si>
    <t>M443</t>
  </si>
  <si>
    <t>M444</t>
  </si>
  <si>
    <t>M445</t>
  </si>
  <si>
    <t>M446</t>
  </si>
  <si>
    <t>M447</t>
  </si>
  <si>
    <t>M448</t>
  </si>
  <si>
    <t>M450</t>
  </si>
  <si>
    <t>M451</t>
  </si>
  <si>
    <t>M453</t>
  </si>
  <si>
    <t>M454</t>
  </si>
  <si>
    <t>M455</t>
  </si>
  <si>
    <t>M456</t>
  </si>
  <si>
    <t>M457</t>
  </si>
  <si>
    <t>M458</t>
  </si>
  <si>
    <t>M460</t>
  </si>
  <si>
    <t>M461</t>
  </si>
  <si>
    <t>M462</t>
  </si>
  <si>
    <t>M463</t>
  </si>
  <si>
    <t>M464</t>
  </si>
  <si>
    <t>M465</t>
  </si>
  <si>
    <t>M466</t>
  </si>
  <si>
    <t>M468</t>
  </si>
  <si>
    <t>M470</t>
  </si>
  <si>
    <t>M471</t>
  </si>
  <si>
    <t>M472</t>
  </si>
  <si>
    <t>M477</t>
  </si>
  <si>
    <t>M479</t>
  </si>
  <si>
    <t>M480</t>
  </si>
  <si>
    <t>M491</t>
  </si>
  <si>
    <t>M492</t>
  </si>
  <si>
    <t>M493</t>
  </si>
  <si>
    <t>M494</t>
  </si>
  <si>
    <t>M495</t>
  </si>
  <si>
    <t>M500</t>
  </si>
  <si>
    <t>M501</t>
  </si>
  <si>
    <t>M502</t>
  </si>
  <si>
    <t>M510</t>
  </si>
  <si>
    <t>M511</t>
  </si>
  <si>
    <t>M520</t>
  </si>
  <si>
    <t>M521</t>
  </si>
  <si>
    <t>M600</t>
  </si>
  <si>
    <t>M601</t>
  </si>
  <si>
    <t>N001</t>
  </si>
  <si>
    <t>N100</t>
  </si>
  <si>
    <t>3822</t>
  </si>
  <si>
    <t>N102</t>
  </si>
  <si>
    <t>N103</t>
  </si>
  <si>
    <t>N104</t>
  </si>
  <si>
    <t>3820</t>
  </si>
  <si>
    <t>N105</t>
  </si>
  <si>
    <t>N106</t>
  </si>
  <si>
    <t>N107</t>
  </si>
  <si>
    <t>3821</t>
  </si>
  <si>
    <t>N108</t>
  </si>
  <si>
    <t>N109</t>
  </si>
  <si>
    <t>N110</t>
  </si>
  <si>
    <t>N111</t>
  </si>
  <si>
    <t>N112</t>
  </si>
  <si>
    <t>N113</t>
  </si>
  <si>
    <t>N114</t>
  </si>
  <si>
    <t>3816</t>
  </si>
  <si>
    <t>N115</t>
  </si>
  <si>
    <t>N116</t>
  </si>
  <si>
    <t>N117</t>
  </si>
  <si>
    <t>N118</t>
  </si>
  <si>
    <t>N119</t>
  </si>
  <si>
    <t>3817</t>
  </si>
  <si>
    <t>N120</t>
  </si>
  <si>
    <t>N121</t>
  </si>
  <si>
    <t>N122</t>
  </si>
  <si>
    <t>3813</t>
  </si>
  <si>
    <t>N123</t>
  </si>
  <si>
    <t>3823</t>
  </si>
  <si>
    <t>N124</t>
  </si>
  <si>
    <t>N125</t>
  </si>
  <si>
    <t>N126</t>
  </si>
  <si>
    <t>N127</t>
  </si>
  <si>
    <t>N128</t>
  </si>
  <si>
    <t>3824</t>
  </si>
  <si>
    <t>N129</t>
  </si>
  <si>
    <t>N130</t>
  </si>
  <si>
    <t>N132</t>
  </si>
  <si>
    <t>N133</t>
  </si>
  <si>
    <t>3825</t>
  </si>
  <si>
    <t>N134</t>
  </si>
  <si>
    <t>N135</t>
  </si>
  <si>
    <t>N136</t>
  </si>
  <si>
    <t>N137</t>
  </si>
  <si>
    <t>N138</t>
  </si>
  <si>
    <t>N140</t>
  </si>
  <si>
    <t>N141</t>
  </si>
  <si>
    <t>N142</t>
  </si>
  <si>
    <t>N180</t>
  </si>
  <si>
    <t>W100</t>
  </si>
  <si>
    <t>W101</t>
  </si>
  <si>
    <t>W200</t>
  </si>
  <si>
    <t>W201</t>
  </si>
  <si>
    <t>W400</t>
  </si>
  <si>
    <t>W401</t>
  </si>
  <si>
    <t>W402</t>
  </si>
  <si>
    <t>W500</t>
  </si>
  <si>
    <t>Entity</t>
  </si>
  <si>
    <t>Cost Centre</t>
  </si>
  <si>
    <t>Subjective</t>
  </si>
  <si>
    <t>Analysis</t>
  </si>
  <si>
    <t>Other</t>
  </si>
  <si>
    <t>Trial balance</t>
  </si>
  <si>
    <t>Income</t>
  </si>
  <si>
    <t>Expenditure</t>
  </si>
  <si>
    <t>Check</t>
  </si>
  <si>
    <t>I&amp;E</t>
  </si>
  <si>
    <t>Intangibles</t>
  </si>
  <si>
    <t>Fixed Assets</t>
  </si>
  <si>
    <t>Stock</t>
  </si>
  <si>
    <t>Debtors</t>
  </si>
  <si>
    <t>Cash/Bank</t>
  </si>
  <si>
    <t>Creditors</t>
  </si>
  <si>
    <t>Reserves</t>
  </si>
  <si>
    <t>Adjustment</t>
  </si>
  <si>
    <t>Revenue Resource Limit</t>
  </si>
  <si>
    <t>Misc Income - Capital Donation/ Govt Grant</t>
  </si>
  <si>
    <t>Misc Income- Other</t>
  </si>
  <si>
    <t>Provider Services-Pay</t>
  </si>
  <si>
    <t>Provider Services- Non Pay</t>
  </si>
  <si>
    <t>Other Private &amp; Voluntary Sector- 1</t>
  </si>
  <si>
    <t>Other Private &amp; Voluntary Sector - 2</t>
  </si>
  <si>
    <t>Other Private &amp; Voluntary Sector - 3</t>
  </si>
  <si>
    <t>Recharge</t>
  </si>
  <si>
    <t>Totals</t>
  </si>
  <si>
    <t>SOFP</t>
  </si>
  <si>
    <t>Adjustments</t>
  </si>
  <si>
    <t>Difference</t>
  </si>
  <si>
    <t>AE/IG</t>
  </si>
  <si>
    <t>DB- arrears</t>
  </si>
  <si>
    <t>IG</t>
  </si>
  <si>
    <t>DB</t>
  </si>
  <si>
    <t xml:space="preserve">Health Education And Improvement Wales </t>
  </si>
  <si>
    <t xml:space="preserve"> OPENING</t>
  </si>
  <si>
    <t xml:space="preserve"> THIS YEAR</t>
  </si>
  <si>
    <t xml:space="preserve"> CLOSING</t>
  </si>
  <si>
    <t xml:space="preserve">  BALANCE</t>
  </si>
  <si>
    <t xml:space="preserve">   ACTUAL</t>
  </si>
  <si>
    <t xml:space="preserve">Balance as at </t>
  </si>
  <si>
    <t>£</t>
  </si>
  <si>
    <t>Property, plant and equipment</t>
  </si>
  <si>
    <t>Intangible assets</t>
  </si>
  <si>
    <t>Trade and other receivables</t>
  </si>
  <si>
    <t>--------------</t>
  </si>
  <si>
    <t>==============</t>
  </si>
  <si>
    <t xml:space="preserve"> </t>
  </si>
  <si>
    <t xml:space="preserve">     TOTAL FIXED ASSETS</t>
  </si>
  <si>
    <t>Inventories</t>
  </si>
  <si>
    <t xml:space="preserve">Cash and cash equivalents </t>
  </si>
  <si>
    <t>Total current assets</t>
  </si>
  <si>
    <t>Current liabilities</t>
  </si>
  <si>
    <t>Trade and other payables</t>
  </si>
  <si>
    <t>Total current liabilities</t>
  </si>
  <si>
    <t>Non-current liabilities</t>
  </si>
  <si>
    <t>Total assets employed</t>
  </si>
  <si>
    <t>Financed by Taxpayers' equity</t>
  </si>
  <si>
    <t xml:space="preserve">     ORIGINATING PDC</t>
  </si>
  <si>
    <t xml:space="preserve">     NEW PDC</t>
  </si>
  <si>
    <t>General reserve</t>
  </si>
  <si>
    <t xml:space="preserve">     DONATION RESERVE</t>
  </si>
  <si>
    <t xml:space="preserve">     INCOME AND EXPENDITURE ACCOUNT</t>
  </si>
  <si>
    <t>Total Taxpayers' equity</t>
  </si>
  <si>
    <t xml:space="preserve">     SUSPENSE ACCOUNTS</t>
  </si>
  <si>
    <t xml:space="preserve">     RESEARCH AND DEVELOPMENT</t>
  </si>
  <si>
    <t xml:space="preserve">     OTHER RESERVES</t>
  </si>
  <si>
    <t xml:space="preserve">     SUBJECTIVE 00000</t>
  </si>
  <si>
    <t xml:space="preserve">     OTHER 99XXX SUBJ</t>
  </si>
  <si>
    <t xml:space="preserve">     LHB SUBJECTIVES</t>
  </si>
  <si>
    <t>30 December 2018</t>
  </si>
  <si>
    <t>x</t>
  </si>
  <si>
    <t>Health Education And Improvement Wales</t>
  </si>
  <si>
    <t>As at 31st December 2018</t>
  </si>
  <si>
    <t>Year to Date</t>
  </si>
  <si>
    <t>Forecast Position</t>
  </si>
  <si>
    <t>Budget</t>
  </si>
  <si>
    <t>Actual</t>
  </si>
  <si>
    <t>Variance to Date</t>
  </si>
  <si>
    <t xml:space="preserve">Forecast </t>
  </si>
  <si>
    <t>Forecast Variance</t>
  </si>
  <si>
    <t>INCOME:</t>
  </si>
  <si>
    <t>Board &amp; Executive</t>
  </si>
  <si>
    <t>Welsh Government</t>
  </si>
  <si>
    <t xml:space="preserve">Medical &amp; Pharmacy </t>
  </si>
  <si>
    <t>Non-Medical Education and Training</t>
  </si>
  <si>
    <t>Human Resources and Organisation Development</t>
  </si>
  <si>
    <t>Total Income</t>
  </si>
  <si>
    <t>Nursing</t>
  </si>
  <si>
    <t>Non-Pay Expenditure</t>
  </si>
  <si>
    <t>NWIS SLA</t>
  </si>
  <si>
    <t>Education and Training Contracts with Universities</t>
  </si>
  <si>
    <t>Student Salary Reimbursement</t>
  </si>
  <si>
    <t>Student Bursary Reimbursement</t>
  </si>
  <si>
    <t>Training, Travel and Subsistence</t>
  </si>
  <si>
    <t>Postgraduate Medical, Dental &amp; Pharmacy Education Allocation</t>
  </si>
  <si>
    <t>Training Grade Allocations</t>
  </si>
  <si>
    <t>Postgraduate Medical Education Allocations</t>
  </si>
  <si>
    <t>GP Registrars</t>
  </si>
  <si>
    <t>Pharmacy</t>
  </si>
  <si>
    <t>Welsh Clinical Academic Training</t>
  </si>
  <si>
    <t>Total Commissioning Expenditure</t>
  </si>
  <si>
    <t>-</t>
  </si>
  <si>
    <t>Board &amp; Executive Pay Expenditure</t>
  </si>
  <si>
    <t>Finance &amp; Corporate Services</t>
  </si>
  <si>
    <t>Pay Expenditure</t>
  </si>
  <si>
    <t>Estates &amp; Overheads</t>
  </si>
  <si>
    <t>Total Pay &amp; Non-Pay Expenditure</t>
  </si>
  <si>
    <t>Net Surplus/Deficit</t>
  </si>
  <si>
    <t xml:space="preserve"> Budget</t>
  </si>
  <si>
    <t>Board Financial Report  1st October 2018 - 31st December 2018</t>
  </si>
  <si>
    <t>Balance Sheet</t>
  </si>
  <si>
    <t>(1st October to 31st March 2019)                    £</t>
  </si>
  <si>
    <t>NB:  A bracket denotes an underspend.</t>
  </si>
  <si>
    <t>Fixed Assets:</t>
  </si>
  <si>
    <t>Current assets;</t>
  </si>
  <si>
    <t>Total Fixed assets</t>
  </si>
  <si>
    <t>Appendix 2</t>
  </si>
  <si>
    <t>Appendix 1</t>
  </si>
  <si>
    <t>Variance</t>
  </si>
  <si>
    <t>Commissioning Expenditure: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</si>
</sst>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#,##0.00;[Red]\(#,##0.00\)"/>
    <numFmt numFmtId="165" formatCode="#,##0.00;[Red]#,##0.00"/>
    <numFmt numFmtId="166" formatCode="\-#,##0.00;[Red]\-#,##0.00"/>
    <numFmt numFmtId="167" formatCode="#,##0.00_ ;[Red]\-#,##0.00\ "/>
    <numFmt numFmtId="168" formatCode="#,##0;[Black]\(#,##0\)"/>
    <numFmt numFmtId="169" formatCode="#,##0;[Red]\(#,##0\)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indexed="21"/>
      <name val="Arial"/>
      <family val="2"/>
    </font>
    <font>
      <b/>
      <sz val="9"/>
      <color indexed="24"/>
      <name val="Tahoma"/>
      <family val="2"/>
    </font>
    <font>
      <b/>
      <sz val="9"/>
      <color indexed="30"/>
      <name val="Tahoma"/>
      <family val="2"/>
    </font>
    <font>
      <b/>
      <sz val="9"/>
      <color indexed="27"/>
      <name val="Tahoma"/>
      <family val="2"/>
    </font>
    <font>
      <sz val="9"/>
      <color indexed="33"/>
      <name val="Tahoma"/>
      <family val="2"/>
    </font>
    <font>
      <b/>
      <sz val="12"/>
      <color indexed="30"/>
      <name val="Tahoma"/>
      <family val="2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indexed="27"/>
      <name val="Arial"/>
      <family val="2"/>
    </font>
    <font>
      <sz val="12"/>
      <color indexed="33"/>
      <name val="Arial"/>
      <family val="2"/>
    </font>
    <font>
      <b/>
      <u/>
      <sz val="14"/>
      <name val="Arial"/>
      <family val="2"/>
    </font>
    <font>
      <u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2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u/>
      <sz val="13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u/>
      <sz val="11"/>
      <color indexed="8"/>
      <name val="Arial"/>
      <family val="2"/>
    </font>
    <font>
      <b/>
      <u/>
      <sz val="16"/>
      <name val="Arial"/>
      <family val="2"/>
    </font>
    <font>
      <b/>
      <u/>
      <sz val="18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b/>
      <sz val="20"/>
      <color theme="1"/>
      <name val="Arial"/>
      <family val="2"/>
    </font>
    <font>
      <sz val="20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u/>
      <sz val="13"/>
      <color theme="1"/>
      <name val="Arial"/>
      <family val="2"/>
    </font>
    <font>
      <b/>
      <u/>
      <sz val="14"/>
      <color theme="1"/>
      <name val="Arial"/>
      <family val="2"/>
    </font>
    <font>
      <b/>
      <u/>
      <sz val="13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2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/>
      <diagonal/>
    </border>
    <border>
      <left style="thin">
        <color indexed="32"/>
      </left>
      <right/>
      <top style="thin">
        <color indexed="32"/>
      </top>
      <bottom/>
      <diagonal/>
    </border>
    <border>
      <left style="thin">
        <color indexed="32"/>
      </left>
      <right style="thin">
        <color indexed="32"/>
      </right>
      <top style="thin">
        <color indexed="32"/>
      </top>
      <bottom/>
      <diagonal/>
    </border>
    <border>
      <left style="thin">
        <color indexed="32"/>
      </left>
      <right/>
      <top/>
      <bottom/>
      <diagonal/>
    </border>
    <border>
      <left style="thin">
        <color indexed="32"/>
      </left>
      <right style="thin">
        <color indexed="32"/>
      </right>
      <top/>
      <bottom/>
      <diagonal/>
    </border>
    <border>
      <left style="thin">
        <color indexed="29"/>
      </left>
      <right/>
      <top style="thin">
        <color indexed="29"/>
      </top>
      <bottom style="thin">
        <color indexed="29"/>
      </bottom>
      <diagonal/>
    </border>
    <border>
      <left style="thin">
        <color indexed="29"/>
      </left>
      <right/>
      <top style="thin">
        <color indexed="32"/>
      </top>
      <bottom style="thin">
        <color indexed="35"/>
      </bottom>
      <diagonal/>
    </border>
    <border>
      <left style="thin">
        <color indexed="29"/>
      </left>
      <right/>
      <top style="thin">
        <color indexed="35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/>
      <diagonal/>
    </border>
    <border>
      <left style="thin">
        <color indexed="32"/>
      </left>
      <right/>
      <top style="thin">
        <color indexed="32"/>
      </top>
      <bottom/>
      <diagonal/>
    </border>
    <border>
      <left style="thin">
        <color indexed="32"/>
      </left>
      <right style="thin">
        <color indexed="32"/>
      </right>
      <top style="thin">
        <color indexed="3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29"/>
      </left>
      <right/>
      <top/>
      <bottom style="thin">
        <color indexed="29"/>
      </bottom>
      <diagonal/>
    </border>
    <border>
      <left style="thin">
        <color indexed="29"/>
      </left>
      <right style="thin">
        <color indexed="35"/>
      </right>
      <top/>
      <bottom style="thin">
        <color indexed="35"/>
      </bottom>
      <diagonal/>
    </border>
    <border>
      <left style="thin">
        <color indexed="35"/>
      </left>
      <right style="thin">
        <color indexed="35"/>
      </right>
      <top/>
      <bottom style="thin">
        <color indexed="35"/>
      </bottom>
      <diagonal/>
    </border>
    <border>
      <left style="thin">
        <color indexed="35"/>
      </left>
      <right/>
      <top/>
      <bottom style="thin">
        <color indexed="35"/>
      </bottom>
      <diagonal/>
    </border>
    <border>
      <left style="thin">
        <color indexed="29"/>
      </left>
      <right style="thin">
        <color indexed="35"/>
      </right>
      <top style="thin">
        <color indexed="35"/>
      </top>
      <bottom style="thin">
        <color indexed="35"/>
      </bottom>
      <diagonal/>
    </border>
    <border>
      <left style="thin">
        <color indexed="35"/>
      </left>
      <right style="thin">
        <color indexed="35"/>
      </right>
      <top style="thin">
        <color indexed="35"/>
      </top>
      <bottom style="thin">
        <color indexed="35"/>
      </bottom>
      <diagonal/>
    </border>
    <border>
      <left style="thin">
        <color indexed="35"/>
      </left>
      <right/>
      <top style="thin">
        <color indexed="35"/>
      </top>
      <bottom style="thin">
        <color indexed="35"/>
      </bottom>
      <diagonal/>
    </border>
    <border>
      <left style="thin">
        <color indexed="29"/>
      </left>
      <right style="thin">
        <color indexed="35"/>
      </right>
      <top style="thin">
        <color indexed="35"/>
      </top>
      <bottom/>
      <diagonal/>
    </border>
    <border>
      <left style="thin">
        <color indexed="35"/>
      </left>
      <right style="thin">
        <color indexed="35"/>
      </right>
      <top style="thin">
        <color indexed="35"/>
      </top>
      <bottom/>
      <diagonal/>
    </border>
    <border>
      <left style="thin">
        <color indexed="35"/>
      </left>
      <right/>
      <top style="thin">
        <color indexed="35"/>
      </top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3" fillId="4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24" fillId="0" borderId="0"/>
    <xf numFmtId="43" fontId="1" fillId="0" borderId="0" applyFont="0" applyFill="0" applyBorder="0" applyAlignment="0" applyProtection="0"/>
  </cellStyleXfs>
  <cellXfs count="241">
    <xf numFmtId="0" fontId="0" fillId="0" borderId="0" xfId="0"/>
    <xf numFmtId="0" fontId="17" fillId="33" borderId="10" xfId="0" applyNumberFormat="1" applyFont="1" applyFill="1" applyBorder="1"/>
    <xf numFmtId="0" fontId="17" fillId="33" borderId="11" xfId="0" applyNumberFormat="1" applyFont="1" applyFill="1" applyBorder="1"/>
    <xf numFmtId="0" fontId="18" fillId="34" borderId="12" xfId="0" applyNumberFormat="1" applyFont="1" applyFill="1" applyBorder="1"/>
    <xf numFmtId="0" fontId="18" fillId="34" borderId="13" xfId="0" applyNumberFormat="1" applyFont="1" applyFill="1" applyBorder="1"/>
    <xf numFmtId="0" fontId="19" fillId="35" borderId="14" xfId="0" applyNumberFormat="1" applyFont="1" applyFill="1" applyBorder="1"/>
    <xf numFmtId="0" fontId="19" fillId="35" borderId="15" xfId="0" applyNumberFormat="1" applyFont="1" applyFill="1" applyBorder="1"/>
    <xf numFmtId="0" fontId="19" fillId="35" borderId="16" xfId="0" applyNumberFormat="1" applyFont="1" applyFill="1" applyBorder="1"/>
    <xf numFmtId="0" fontId="19" fillId="35" borderId="17" xfId="0" applyNumberFormat="1" applyFont="1" applyFill="1" applyBorder="1"/>
    <xf numFmtId="0" fontId="20" fillId="36" borderId="18" xfId="0" applyNumberFormat="1" applyFont="1" applyFill="1" applyBorder="1"/>
    <xf numFmtId="164" fontId="21" fillId="37" borderId="19" xfId="0" applyNumberFormat="1" applyFont="1" applyFill="1" applyBorder="1" applyAlignment="1">
      <alignment horizontal="right"/>
    </xf>
    <xf numFmtId="164" fontId="21" fillId="37" borderId="20" xfId="0" applyNumberFormat="1" applyFont="1" applyFill="1" applyBorder="1" applyAlignment="1">
      <alignment horizontal="right"/>
    </xf>
    <xf numFmtId="14" fontId="0" fillId="0" borderId="0" xfId="0" applyNumberFormat="1"/>
    <xf numFmtId="19" fontId="0" fillId="0" borderId="0" xfId="0" applyNumberFormat="1"/>
    <xf numFmtId="49" fontId="19" fillId="35" borderId="14" xfId="0" applyNumberFormat="1" applyFont="1" applyFill="1" applyBorder="1" applyAlignment="1">
      <alignment horizontal="center"/>
    </xf>
    <xf numFmtId="49" fontId="19" fillId="35" borderId="15" xfId="0" applyNumberFormat="1" applyFont="1" applyFill="1" applyBorder="1" applyAlignment="1">
      <alignment horizontal="center"/>
    </xf>
    <xf numFmtId="49" fontId="19" fillId="35" borderId="16" xfId="0" applyNumberFormat="1" applyFont="1" applyFill="1" applyBorder="1" applyAlignment="1">
      <alignment horizontal="center"/>
    </xf>
    <xf numFmtId="49" fontId="19" fillId="35" borderId="17" xfId="0" applyNumberFormat="1" applyFont="1" applyFill="1" applyBorder="1" applyAlignment="1">
      <alignment horizontal="center"/>
    </xf>
    <xf numFmtId="0" fontId="18" fillId="34" borderId="12" xfId="0" quotePrefix="1" applyNumberFormat="1" applyFont="1" applyFill="1" applyBorder="1"/>
    <xf numFmtId="0" fontId="20" fillId="36" borderId="0" xfId="0" applyNumberFormat="1" applyFont="1" applyFill="1" applyBorder="1"/>
    <xf numFmtId="0" fontId="18" fillId="34" borderId="26" xfId="0" applyNumberFormat="1" applyFont="1" applyFill="1" applyBorder="1"/>
    <xf numFmtId="49" fontId="19" fillId="35" borderId="27" xfId="0" applyNumberFormat="1" applyFont="1" applyFill="1" applyBorder="1" applyAlignment="1">
      <alignment horizontal="center"/>
    </xf>
    <xf numFmtId="0" fontId="17" fillId="33" borderId="24" xfId="0" applyNumberFormat="1" applyFont="1" applyFill="1" applyBorder="1"/>
    <xf numFmtId="0" fontId="18" fillId="34" borderId="25" xfId="0" applyNumberFormat="1" applyFont="1" applyFill="1" applyBorder="1"/>
    <xf numFmtId="165" fontId="0" fillId="0" borderId="0" xfId="0" applyNumberFormat="1"/>
    <xf numFmtId="0" fontId="0" fillId="0" borderId="0" xfId="0"/>
    <xf numFmtId="49" fontId="20" fillId="36" borderId="0" xfId="0" applyNumberFormat="1" applyFont="1" applyFill="1" applyBorder="1"/>
    <xf numFmtId="15" fontId="0" fillId="0" borderId="0" xfId="0" applyNumberFormat="1"/>
    <xf numFmtId="0" fontId="0" fillId="0" borderId="0" xfId="0" applyNumberFormat="1"/>
    <xf numFmtId="49" fontId="19" fillId="35" borderId="16" xfId="0" applyNumberFormat="1" applyFont="1" applyFill="1" applyBorder="1" applyAlignment="1">
      <alignment horizontal="center"/>
    </xf>
    <xf numFmtId="167" fontId="22" fillId="35" borderId="16" xfId="0" applyNumberFormat="1" applyFont="1" applyFill="1" applyBorder="1" applyAlignment="1">
      <alignment horizontal="left"/>
    </xf>
    <xf numFmtId="167" fontId="19" fillId="35" borderId="17" xfId="0" applyNumberFormat="1" applyFont="1" applyFill="1" applyBorder="1" applyAlignment="1">
      <alignment horizontal="center"/>
    </xf>
    <xf numFmtId="0" fontId="20" fillId="36" borderId="0" xfId="0" quotePrefix="1" applyNumberFormat="1" applyFont="1" applyFill="1" applyBorder="1"/>
    <xf numFmtId="0" fontId="0" fillId="0" borderId="0" xfId="0"/>
    <xf numFmtId="167" fontId="19" fillId="38" borderId="17" xfId="0" applyNumberFormat="1" applyFont="1" applyFill="1" applyBorder="1" applyAlignment="1">
      <alignment horizontal="center"/>
    </xf>
    <xf numFmtId="167" fontId="19" fillId="35" borderId="17" xfId="0" applyNumberFormat="1" applyFont="1" applyFill="1" applyBorder="1" applyAlignment="1">
      <alignment horizontal="center"/>
    </xf>
    <xf numFmtId="167" fontId="19" fillId="35" borderId="17" xfId="0" applyNumberFormat="1" applyFont="1" applyFill="1" applyBorder="1" applyAlignment="1">
      <alignment horizontal="center" wrapText="1"/>
    </xf>
    <xf numFmtId="167" fontId="19" fillId="35" borderId="28" xfId="0" applyNumberFormat="1" applyFont="1" applyFill="1" applyBorder="1" applyAlignment="1">
      <alignment horizontal="center"/>
    </xf>
    <xf numFmtId="0" fontId="0" fillId="0" borderId="0" xfId="0" applyNumberFormat="1"/>
    <xf numFmtId="167" fontId="19" fillId="38" borderId="21" xfId="0" applyNumberFormat="1" applyFont="1" applyFill="1" applyBorder="1" applyAlignment="1">
      <alignment horizontal="center" wrapText="1"/>
    </xf>
    <xf numFmtId="167" fontId="19" fillId="38" borderId="22" xfId="0" applyNumberFormat="1" applyFont="1" applyFill="1" applyBorder="1" applyAlignment="1">
      <alignment horizontal="center" wrapText="1"/>
    </xf>
    <xf numFmtId="167" fontId="19" fillId="38" borderId="23" xfId="0" applyNumberFormat="1" applyFont="1" applyFill="1" applyBorder="1" applyAlignment="1">
      <alignment horizontal="center"/>
    </xf>
    <xf numFmtId="0" fontId="0" fillId="0" borderId="0" xfId="0" quotePrefix="1" applyNumberFormat="1"/>
    <xf numFmtId="0" fontId="0" fillId="0" borderId="0" xfId="0"/>
    <xf numFmtId="167" fontId="21" fillId="37" borderId="0" xfId="0" applyNumberFormat="1" applyFont="1" applyFill="1" applyBorder="1" applyAlignment="1">
      <alignment horizontal="right"/>
    </xf>
    <xf numFmtId="167" fontId="0" fillId="0" borderId="0" xfId="0" applyNumberFormat="1"/>
    <xf numFmtId="167" fontId="0" fillId="0" borderId="0" xfId="1" applyNumberFormat="1" applyFont="1"/>
    <xf numFmtId="167" fontId="21" fillId="39" borderId="0" xfId="0" applyNumberFormat="1" applyFont="1" applyFill="1" applyBorder="1" applyAlignment="1">
      <alignment horizontal="right"/>
    </xf>
    <xf numFmtId="167" fontId="0" fillId="39" borderId="0" xfId="0" applyNumberFormat="1" applyFill="1"/>
    <xf numFmtId="0" fontId="15" fillId="0" borderId="0" xfId="0" applyFont="1"/>
    <xf numFmtId="167" fontId="15" fillId="0" borderId="0" xfId="0" applyNumberFormat="1" applyFont="1"/>
    <xf numFmtId="0" fontId="28" fillId="40" borderId="29" xfId="0" applyFont="1" applyFill="1" applyBorder="1"/>
    <xf numFmtId="0" fontId="28" fillId="40" borderId="30" xfId="0" applyFont="1" applyFill="1" applyBorder="1"/>
    <xf numFmtId="3" fontId="28" fillId="40" borderId="31" xfId="0" applyNumberFormat="1" applyFont="1" applyFill="1" applyBorder="1"/>
    <xf numFmtId="0" fontId="28" fillId="0" borderId="0" xfId="0" applyFont="1"/>
    <xf numFmtId="49" fontId="27" fillId="40" borderId="32" xfId="0" applyNumberFormat="1" applyFont="1" applyFill="1" applyBorder="1" applyAlignment="1">
      <alignment horizontal="center"/>
    </xf>
    <xf numFmtId="49" fontId="27" fillId="40" borderId="0" xfId="0" applyNumberFormat="1" applyFont="1" applyFill="1" applyBorder="1" applyAlignment="1">
      <alignment horizontal="center"/>
    </xf>
    <xf numFmtId="49" fontId="27" fillId="40" borderId="33" xfId="0" applyNumberFormat="1" applyFont="1" applyFill="1" applyBorder="1" applyAlignment="1">
      <alignment horizontal="center"/>
    </xf>
    <xf numFmtId="49" fontId="27" fillId="40" borderId="34" xfId="0" applyNumberFormat="1" applyFont="1" applyFill="1" applyBorder="1" applyAlignment="1">
      <alignment horizontal="center"/>
    </xf>
    <xf numFmtId="49" fontId="27" fillId="40" borderId="35" xfId="0" applyNumberFormat="1" applyFont="1" applyFill="1" applyBorder="1" applyAlignment="1">
      <alignment horizontal="center"/>
    </xf>
    <xf numFmtId="49" fontId="27" fillId="40" borderId="36" xfId="0" applyNumberFormat="1" applyFont="1" applyFill="1" applyBorder="1" applyAlignment="1">
      <alignment horizontal="center"/>
    </xf>
    <xf numFmtId="168" fontId="28" fillId="0" borderId="0" xfId="0" applyNumberFormat="1" applyFont="1"/>
    <xf numFmtId="49" fontId="29" fillId="40" borderId="34" xfId="0" applyNumberFormat="1" applyFont="1" applyFill="1" applyBorder="1"/>
    <xf numFmtId="49" fontId="30" fillId="40" borderId="35" xfId="0" quotePrefix="1" applyNumberFormat="1" applyFont="1" applyFill="1" applyBorder="1" applyAlignment="1">
      <alignment horizontal="right"/>
    </xf>
    <xf numFmtId="169" fontId="28" fillId="40" borderId="36" xfId="0" applyNumberFormat="1" applyFont="1" applyFill="1" applyBorder="1" applyAlignment="1">
      <alignment horizontal="right"/>
    </xf>
    <xf numFmtId="49" fontId="29" fillId="36" borderId="39" xfId="0" applyNumberFormat="1" applyFont="1" applyFill="1" applyBorder="1"/>
    <xf numFmtId="49" fontId="30" fillId="37" borderId="40" xfId="0" quotePrefix="1" applyNumberFormat="1" applyFont="1" applyFill="1" applyBorder="1" applyAlignment="1">
      <alignment horizontal="right"/>
    </xf>
    <xf numFmtId="49" fontId="30" fillId="37" borderId="41" xfId="0" quotePrefix="1" applyNumberFormat="1" applyFont="1" applyFill="1" applyBorder="1" applyAlignment="1">
      <alignment horizontal="right"/>
    </xf>
    <xf numFmtId="49" fontId="30" fillId="37" borderId="42" xfId="0" quotePrefix="1" applyNumberFormat="1" applyFont="1" applyFill="1" applyBorder="1" applyAlignment="1">
      <alignment horizontal="right"/>
    </xf>
    <xf numFmtId="3" fontId="28" fillId="37" borderId="42" xfId="0" quotePrefix="1" applyNumberFormat="1" applyFont="1" applyFill="1" applyBorder="1" applyAlignment="1">
      <alignment horizontal="right"/>
    </xf>
    <xf numFmtId="49" fontId="29" fillId="36" borderId="18" xfId="0" applyNumberFormat="1" applyFont="1" applyFill="1" applyBorder="1"/>
    <xf numFmtId="165" fontId="30" fillId="37" borderId="43" xfId="0" applyNumberFormat="1" applyFont="1" applyFill="1" applyBorder="1" applyAlignment="1">
      <alignment horizontal="right"/>
    </xf>
    <xf numFmtId="165" fontId="30" fillId="37" borderId="44" xfId="0" applyNumberFormat="1" applyFont="1" applyFill="1" applyBorder="1" applyAlignment="1">
      <alignment horizontal="right"/>
    </xf>
    <xf numFmtId="165" fontId="30" fillId="37" borderId="45" xfId="0" applyNumberFormat="1" applyFont="1" applyFill="1" applyBorder="1" applyAlignment="1">
      <alignment horizontal="right"/>
    </xf>
    <xf numFmtId="3" fontId="28" fillId="37" borderId="42" xfId="0" applyNumberFormat="1" applyFont="1" applyFill="1" applyBorder="1" applyAlignment="1">
      <alignment horizontal="right"/>
    </xf>
    <xf numFmtId="0" fontId="30" fillId="37" borderId="43" xfId="0" applyNumberFormat="1" applyFont="1" applyFill="1" applyBorder="1" applyAlignment="1">
      <alignment horizontal="right"/>
    </xf>
    <xf numFmtId="0" fontId="30" fillId="37" borderId="44" xfId="0" applyNumberFormat="1" applyFont="1" applyFill="1" applyBorder="1" applyAlignment="1">
      <alignment horizontal="right"/>
    </xf>
    <xf numFmtId="0" fontId="30" fillId="37" borderId="45" xfId="0" applyNumberFormat="1" applyFont="1" applyFill="1" applyBorder="1" applyAlignment="1">
      <alignment horizontal="right"/>
    </xf>
    <xf numFmtId="49" fontId="30" fillId="37" borderId="43" xfId="0" quotePrefix="1" applyNumberFormat="1" applyFont="1" applyFill="1" applyBorder="1" applyAlignment="1">
      <alignment horizontal="right"/>
    </xf>
    <xf numFmtId="49" fontId="30" fillId="37" borderId="44" xfId="0" quotePrefix="1" applyNumberFormat="1" applyFont="1" applyFill="1" applyBorder="1" applyAlignment="1">
      <alignment horizontal="right"/>
    </xf>
    <xf numFmtId="49" fontId="30" fillId="37" borderId="45" xfId="0" quotePrefix="1" applyNumberFormat="1" applyFont="1" applyFill="1" applyBorder="1" applyAlignment="1">
      <alignment horizontal="right"/>
    </xf>
    <xf numFmtId="3" fontId="28" fillId="37" borderId="45" xfId="0" quotePrefix="1" applyNumberFormat="1" applyFont="1" applyFill="1" applyBorder="1" applyAlignment="1">
      <alignment horizontal="right"/>
    </xf>
    <xf numFmtId="3" fontId="28" fillId="37" borderId="45" xfId="0" applyNumberFormat="1" applyFont="1" applyFill="1" applyBorder="1" applyAlignment="1">
      <alignment horizontal="right"/>
    </xf>
    <xf numFmtId="49" fontId="30" fillId="37" borderId="46" xfId="0" quotePrefix="1" applyNumberFormat="1" applyFont="1" applyFill="1" applyBorder="1" applyAlignment="1">
      <alignment horizontal="right"/>
    </xf>
    <xf numFmtId="49" fontId="30" fillId="37" borderId="47" xfId="0" quotePrefix="1" applyNumberFormat="1" applyFont="1" applyFill="1" applyBorder="1" applyAlignment="1">
      <alignment horizontal="right"/>
    </xf>
    <xf numFmtId="0" fontId="30" fillId="37" borderId="46" xfId="0" applyNumberFormat="1" applyFont="1" applyFill="1" applyBorder="1" applyAlignment="1">
      <alignment horizontal="right"/>
    </xf>
    <xf numFmtId="0" fontId="30" fillId="37" borderId="47" xfId="0" applyNumberFormat="1" applyFont="1" applyFill="1" applyBorder="1" applyAlignment="1">
      <alignment horizontal="right"/>
    </xf>
    <xf numFmtId="0" fontId="30" fillId="37" borderId="48" xfId="0" applyNumberFormat="1" applyFont="1" applyFill="1" applyBorder="1" applyAlignment="1">
      <alignment horizontal="right"/>
    </xf>
    <xf numFmtId="3" fontId="28" fillId="37" borderId="48" xfId="0" applyNumberFormat="1" applyFont="1" applyFill="1" applyBorder="1" applyAlignment="1">
      <alignment horizontal="right"/>
    </xf>
    <xf numFmtId="165" fontId="30" fillId="37" borderId="46" xfId="0" applyNumberFormat="1" applyFont="1" applyFill="1" applyBorder="1" applyAlignment="1">
      <alignment horizontal="right"/>
    </xf>
    <xf numFmtId="165" fontId="30" fillId="37" borderId="47" xfId="0" applyNumberFormat="1" applyFont="1" applyFill="1" applyBorder="1" applyAlignment="1">
      <alignment horizontal="right"/>
    </xf>
    <xf numFmtId="165" fontId="30" fillId="37" borderId="48" xfId="0" applyNumberFormat="1" applyFont="1" applyFill="1" applyBorder="1" applyAlignment="1">
      <alignment horizontal="right"/>
    </xf>
    <xf numFmtId="49" fontId="29" fillId="36" borderId="0" xfId="0" applyNumberFormat="1" applyFont="1" applyFill="1" applyBorder="1"/>
    <xf numFmtId="49" fontId="30" fillId="37" borderId="0" xfId="0" quotePrefix="1" applyNumberFormat="1" applyFont="1" applyFill="1" applyBorder="1" applyAlignment="1">
      <alignment horizontal="right"/>
    </xf>
    <xf numFmtId="3" fontId="28" fillId="0" borderId="0" xfId="0" applyNumberFormat="1" applyFont="1"/>
    <xf numFmtId="3" fontId="28" fillId="0" borderId="0" xfId="0" applyNumberFormat="1" applyFont="1" applyBorder="1"/>
    <xf numFmtId="0" fontId="0" fillId="0" borderId="0" xfId="0" applyAlignment="1">
      <alignment horizontal="center"/>
    </xf>
    <xf numFmtId="169" fontId="0" fillId="0" borderId="0" xfId="0" applyNumberFormat="1"/>
    <xf numFmtId="3" fontId="0" fillId="0" borderId="0" xfId="0" applyNumberFormat="1" applyAlignment="1">
      <alignment horizontal="center"/>
    </xf>
    <xf numFmtId="0" fontId="31" fillId="0" borderId="0" xfId="0" applyFont="1" applyAlignment="1">
      <alignment horizontal="left" wrapText="1"/>
    </xf>
    <xf numFmtId="0" fontId="32" fillId="0" borderId="0" xfId="0" applyFont="1" applyAlignment="1">
      <alignment horizontal="left" wrapText="1"/>
    </xf>
    <xf numFmtId="9" fontId="0" fillId="0" borderId="0" xfId="0" applyNumberFormat="1" applyAlignment="1">
      <alignment horizontal="center"/>
    </xf>
    <xf numFmtId="0" fontId="0" fillId="0" borderId="0" xfId="0" applyAlignment="1">
      <alignment vertical="top"/>
    </xf>
    <xf numFmtId="0" fontId="33" fillId="0" borderId="0" xfId="0" applyFont="1" applyFill="1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53" xfId="0" applyBorder="1" applyAlignment="1">
      <alignment horizontal="center" vertical="top" wrapText="1"/>
    </xf>
    <xf numFmtId="0" fontId="35" fillId="0" borderId="54" xfId="0" applyFont="1" applyBorder="1"/>
    <xf numFmtId="0" fontId="36" fillId="41" borderId="55" xfId="0" applyFont="1" applyFill="1" applyBorder="1" applyAlignment="1">
      <alignment horizontal="center" vertical="center" wrapText="1"/>
    </xf>
    <xf numFmtId="0" fontId="36" fillId="0" borderId="49" xfId="0" applyFont="1" applyBorder="1" applyAlignment="1">
      <alignment horizontal="center" vertical="center" wrapText="1"/>
    </xf>
    <xf numFmtId="0" fontId="36" fillId="0" borderId="53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7" fillId="0" borderId="53" xfId="0" applyFont="1" applyBorder="1"/>
    <xf numFmtId="0" fontId="38" fillId="0" borderId="56" xfId="0" applyFont="1" applyBorder="1" applyAlignment="1">
      <alignment horizontal="center"/>
    </xf>
    <xf numFmtId="0" fontId="38" fillId="0" borderId="49" xfId="0" applyFont="1" applyBorder="1" applyAlignment="1">
      <alignment horizontal="center"/>
    </xf>
    <xf numFmtId="0" fontId="38" fillId="0" borderId="57" xfId="0" applyFont="1" applyBorder="1" applyAlignment="1">
      <alignment horizontal="center"/>
    </xf>
    <xf numFmtId="0" fontId="38" fillId="0" borderId="58" xfId="0" applyFont="1" applyBorder="1" applyAlignment="1">
      <alignment horizontal="center"/>
    </xf>
    <xf numFmtId="0" fontId="38" fillId="0" borderId="53" xfId="0" applyFont="1" applyBorder="1" applyAlignment="1">
      <alignment horizontal="center"/>
    </xf>
    <xf numFmtId="0" fontId="38" fillId="0" borderId="59" xfId="0" applyFont="1" applyFill="1" applyBorder="1" applyAlignment="1">
      <alignment horizontal="center"/>
    </xf>
    <xf numFmtId="9" fontId="38" fillId="0" borderId="49" xfId="0" applyNumberFormat="1" applyFont="1" applyFill="1" applyBorder="1" applyAlignment="1">
      <alignment horizontal="center"/>
    </xf>
    <xf numFmtId="0" fontId="38" fillId="0" borderId="0" xfId="0" applyFont="1" applyAlignment="1">
      <alignment horizontal="center"/>
    </xf>
    <xf numFmtId="0" fontId="0" fillId="0" borderId="53" xfId="0" applyBorder="1"/>
    <xf numFmtId="0" fontId="38" fillId="0" borderId="60" xfId="0" applyFont="1" applyBorder="1" applyAlignment="1">
      <alignment horizontal="center"/>
    </xf>
    <xf numFmtId="0" fontId="38" fillId="0" borderId="33" xfId="0" applyFont="1" applyBorder="1" applyAlignment="1">
      <alignment horizontal="center"/>
    </xf>
    <xf numFmtId="0" fontId="38" fillId="0" borderId="61" xfId="0" applyFont="1" applyBorder="1" applyAlignment="1">
      <alignment horizontal="center"/>
    </xf>
    <xf numFmtId="0" fontId="38" fillId="0" borderId="60" xfId="0" applyFont="1" applyFill="1" applyBorder="1" applyAlignment="1">
      <alignment horizontal="center"/>
    </xf>
    <xf numFmtId="0" fontId="39" fillId="0" borderId="53" xfId="0" applyFont="1" applyBorder="1"/>
    <xf numFmtId="0" fontId="38" fillId="0" borderId="33" xfId="0" applyFont="1" applyFill="1" applyBorder="1" applyAlignment="1">
      <alignment horizontal="center"/>
    </xf>
    <xf numFmtId="0" fontId="0" fillId="0" borderId="53" xfId="0" applyFont="1" applyBorder="1"/>
    <xf numFmtId="169" fontId="24" fillId="42" borderId="60" xfId="1" applyNumberFormat="1" applyFont="1" applyFill="1" applyBorder="1" applyAlignment="1">
      <alignment horizontal="center"/>
    </xf>
    <xf numFmtId="169" fontId="24" fillId="0" borderId="49" xfId="1" applyNumberFormat="1" applyFont="1" applyBorder="1" applyAlignment="1">
      <alignment horizontal="right"/>
    </xf>
    <xf numFmtId="169" fontId="24" fillId="42" borderId="33" xfId="1" applyNumberFormat="1" applyFont="1" applyFill="1" applyBorder="1" applyAlignment="1">
      <alignment horizontal="center"/>
    </xf>
    <xf numFmtId="169" fontId="24" fillId="42" borderId="61" xfId="1" applyNumberFormat="1" applyFont="1" applyFill="1" applyBorder="1" applyAlignment="1">
      <alignment horizontal="center"/>
    </xf>
    <xf numFmtId="169" fontId="24" fillId="0" borderId="53" xfId="1" applyNumberFormat="1" applyFont="1" applyBorder="1" applyAlignment="1">
      <alignment horizontal="right"/>
    </xf>
    <xf numFmtId="169" fontId="38" fillId="42" borderId="33" xfId="1" applyNumberFormat="1" applyFont="1" applyFill="1" applyBorder="1" applyAlignment="1">
      <alignment horizontal="center"/>
    </xf>
    <xf numFmtId="169" fontId="38" fillId="42" borderId="61" xfId="1" applyNumberFormat="1" applyFont="1" applyFill="1" applyBorder="1" applyAlignment="1">
      <alignment horizontal="center"/>
    </xf>
    <xf numFmtId="169" fontId="38" fillId="0" borderId="0" xfId="1" applyNumberFormat="1" applyFont="1" applyAlignment="1">
      <alignment horizontal="right"/>
    </xf>
    <xf numFmtId="0" fontId="0" fillId="0" borderId="62" xfId="0" applyFont="1" applyFill="1" applyBorder="1"/>
    <xf numFmtId="169" fontId="24" fillId="0" borderId="60" xfId="1" applyNumberFormat="1" applyFont="1" applyFill="1" applyBorder="1" applyAlignment="1">
      <alignment horizontal="center"/>
    </xf>
    <xf numFmtId="169" fontId="24" fillId="0" borderId="49" xfId="1" applyNumberFormat="1" applyFont="1" applyFill="1" applyBorder="1" applyAlignment="1">
      <alignment horizontal="right"/>
    </xf>
    <xf numFmtId="169" fontId="24" fillId="0" borderId="33" xfId="1" applyNumberFormat="1" applyFont="1" applyFill="1" applyBorder="1" applyAlignment="1">
      <alignment horizontal="center"/>
    </xf>
    <xf numFmtId="169" fontId="24" fillId="0" borderId="61" xfId="1" applyNumberFormat="1" applyFont="1" applyFill="1" applyBorder="1" applyAlignment="1">
      <alignment horizontal="center"/>
    </xf>
    <xf numFmtId="169" fontId="24" fillId="0" borderId="53" xfId="1" applyNumberFormat="1" applyFont="1" applyFill="1" applyBorder="1" applyAlignment="1">
      <alignment horizontal="right"/>
    </xf>
    <xf numFmtId="169" fontId="38" fillId="0" borderId="33" xfId="1" applyNumberFormat="1" applyFont="1" applyFill="1" applyBorder="1" applyAlignment="1">
      <alignment horizontal="center"/>
    </xf>
    <xf numFmtId="3" fontId="38" fillId="0" borderId="61" xfId="1" applyNumberFormat="1" applyFont="1" applyFill="1" applyBorder="1" applyAlignment="1">
      <alignment horizontal="center"/>
    </xf>
    <xf numFmtId="169" fontId="38" fillId="0" borderId="0" xfId="1" applyNumberFormat="1" applyFont="1" applyFill="1" applyBorder="1" applyAlignment="1">
      <alignment horizontal="center"/>
    </xf>
    <xf numFmtId="0" fontId="40" fillId="0" borderId="62" xfId="0" applyFont="1" applyBorder="1"/>
    <xf numFmtId="0" fontId="38" fillId="0" borderId="49" xfId="0" applyFont="1" applyFill="1" applyBorder="1" applyAlignment="1">
      <alignment horizontal="center"/>
    </xf>
    <xf numFmtId="0" fontId="38" fillId="0" borderId="61" xfId="0" applyFont="1" applyFill="1" applyBorder="1" applyAlignment="1">
      <alignment horizontal="center"/>
    </xf>
    <xf numFmtId="0" fontId="38" fillId="0" borderId="53" xfId="0" applyFont="1" applyFill="1" applyBorder="1" applyAlignment="1">
      <alignment horizontal="center"/>
    </xf>
    <xf numFmtId="0" fontId="41" fillId="0" borderId="53" xfId="0" applyFont="1" applyBorder="1"/>
    <xf numFmtId="169" fontId="36" fillId="0" borderId="63" xfId="0" applyNumberFormat="1" applyFont="1" applyFill="1" applyBorder="1" applyAlignment="1">
      <alignment horizontal="center"/>
    </xf>
    <xf numFmtId="0" fontId="36" fillId="0" borderId="49" xfId="0" applyFont="1" applyFill="1" applyBorder="1" applyAlignment="1">
      <alignment horizontal="center"/>
    </xf>
    <xf numFmtId="169" fontId="36" fillId="0" borderId="37" xfId="0" applyNumberFormat="1" applyFont="1" applyFill="1" applyBorder="1" applyAlignment="1">
      <alignment horizontal="center"/>
    </xf>
    <xf numFmtId="0" fontId="36" fillId="0" borderId="53" xfId="0" applyFont="1" applyFill="1" applyBorder="1" applyAlignment="1">
      <alignment horizontal="center"/>
    </xf>
    <xf numFmtId="3" fontId="36" fillId="0" borderId="65" xfId="0" applyNumberFormat="1" applyFont="1" applyFill="1" applyBorder="1" applyAlignment="1">
      <alignment horizontal="center"/>
    </xf>
    <xf numFmtId="0" fontId="36" fillId="0" borderId="0" xfId="0" applyFont="1" applyAlignment="1">
      <alignment horizontal="center"/>
    </xf>
    <xf numFmtId="0" fontId="37" fillId="0" borderId="62" xfId="0" applyFont="1" applyBorder="1"/>
    <xf numFmtId="0" fontId="42" fillId="0" borderId="62" xfId="0" applyFont="1" applyBorder="1"/>
    <xf numFmtId="0" fontId="37" fillId="0" borderId="62" xfId="0" applyFont="1" applyFill="1" applyBorder="1"/>
    <xf numFmtId="169" fontId="38" fillId="0" borderId="60" xfId="1" applyNumberFormat="1" applyFont="1" applyFill="1" applyBorder="1" applyAlignment="1">
      <alignment horizontal="center"/>
    </xf>
    <xf numFmtId="169" fontId="38" fillId="0" borderId="49" xfId="1" applyNumberFormat="1" applyFont="1" applyFill="1" applyBorder="1" applyAlignment="1">
      <alignment horizontal="right"/>
    </xf>
    <xf numFmtId="169" fontId="38" fillId="0" borderId="61" xfId="1" applyNumberFormat="1" applyFont="1" applyFill="1" applyBorder="1" applyAlignment="1">
      <alignment horizontal="center"/>
    </xf>
    <xf numFmtId="169" fontId="38" fillId="0" borderId="53" xfId="1" applyNumberFormat="1" applyFont="1" applyFill="1" applyBorder="1" applyAlignment="1">
      <alignment horizontal="right"/>
    </xf>
    <xf numFmtId="9" fontId="38" fillId="0" borderId="61" xfId="1" applyNumberFormat="1" applyFont="1" applyFill="1" applyBorder="1" applyAlignment="1">
      <alignment horizontal="center"/>
    </xf>
    <xf numFmtId="0" fontId="0" fillId="0" borderId="53" xfId="0" applyFont="1" applyFill="1" applyBorder="1"/>
    <xf numFmtId="0" fontId="41" fillId="0" borderId="53" xfId="0" applyFont="1" applyFill="1" applyBorder="1"/>
    <xf numFmtId="169" fontId="36" fillId="0" borderId="49" xfId="1" applyNumberFormat="1" applyFont="1" applyFill="1" applyBorder="1" applyAlignment="1">
      <alignment horizontal="right"/>
    </xf>
    <xf numFmtId="169" fontId="36" fillId="0" borderId="53" xfId="1" applyNumberFormat="1" applyFont="1" applyFill="1" applyBorder="1" applyAlignment="1">
      <alignment horizontal="right"/>
    </xf>
    <xf numFmtId="169" fontId="36" fillId="0" borderId="0" xfId="1" applyNumberFormat="1" applyFont="1" applyAlignment="1">
      <alignment horizontal="right"/>
    </xf>
    <xf numFmtId="169" fontId="36" fillId="0" borderId="33" xfId="1" applyNumberFormat="1" applyFont="1" applyFill="1" applyBorder="1" applyAlignment="1">
      <alignment horizontal="center"/>
    </xf>
    <xf numFmtId="0" fontId="42" fillId="0" borderId="53" xfId="0" applyFont="1" applyFill="1" applyBorder="1"/>
    <xf numFmtId="169" fontId="33" fillId="0" borderId="49" xfId="1" applyNumberFormat="1" applyFont="1" applyFill="1" applyBorder="1" applyAlignment="1">
      <alignment horizontal="right"/>
    </xf>
    <xf numFmtId="169" fontId="33" fillId="0" borderId="53" xfId="1" applyNumberFormat="1" applyFont="1" applyFill="1" applyBorder="1" applyAlignment="1">
      <alignment horizontal="right"/>
    </xf>
    <xf numFmtId="169" fontId="33" fillId="0" borderId="60" xfId="1" applyNumberFormat="1" applyFont="1" applyFill="1" applyBorder="1" applyAlignment="1">
      <alignment horizontal="center"/>
    </xf>
    <xf numFmtId="169" fontId="33" fillId="0" borderId="61" xfId="1" applyNumberFormat="1" applyFont="1" applyFill="1" applyBorder="1" applyAlignment="1">
      <alignment horizontal="center"/>
    </xf>
    <xf numFmtId="3" fontId="36" fillId="0" borderId="61" xfId="1" applyNumberFormat="1" applyFont="1" applyFill="1" applyBorder="1" applyAlignment="1">
      <alignment horizontal="center"/>
    </xf>
    <xf numFmtId="169" fontId="33" fillId="0" borderId="63" xfId="1" applyNumberFormat="1" applyFont="1" applyFill="1" applyBorder="1" applyAlignment="1">
      <alignment horizontal="center"/>
    </xf>
    <xf numFmtId="169" fontId="36" fillId="0" borderId="63" xfId="1" applyNumberFormat="1" applyFont="1" applyFill="1" applyBorder="1" applyAlignment="1">
      <alignment horizontal="center"/>
    </xf>
    <xf numFmtId="169" fontId="33" fillId="0" borderId="64" xfId="1" applyNumberFormat="1" applyFont="1" applyFill="1" applyBorder="1" applyAlignment="1">
      <alignment horizontal="center"/>
    </xf>
    <xf numFmtId="0" fontId="42" fillId="0" borderId="53" xfId="0" applyFont="1" applyBorder="1"/>
    <xf numFmtId="0" fontId="41" fillId="43" borderId="68" xfId="0" applyFont="1" applyFill="1" applyBorder="1"/>
    <xf numFmtId="169" fontId="41" fillId="0" borderId="49" xfId="1" applyNumberFormat="1" applyFont="1" applyBorder="1" applyAlignment="1">
      <alignment horizontal="right" vertical="center"/>
    </xf>
    <xf numFmtId="169" fontId="41" fillId="0" borderId="53" xfId="1" applyNumberFormat="1" applyFont="1" applyBorder="1" applyAlignment="1">
      <alignment horizontal="right" vertical="center"/>
    </xf>
    <xf numFmtId="169" fontId="41" fillId="43" borderId="69" xfId="1" applyNumberFormat="1" applyFont="1" applyFill="1" applyBorder="1" applyAlignment="1">
      <alignment horizontal="center" vertical="center"/>
    </xf>
    <xf numFmtId="169" fontId="41" fillId="0" borderId="0" xfId="1" applyNumberFormat="1" applyFont="1" applyAlignment="1">
      <alignment horizontal="right" vertical="center"/>
    </xf>
    <xf numFmtId="0" fontId="15" fillId="0" borderId="0" xfId="0" applyFont="1" applyFill="1" applyBorder="1" applyAlignment="1">
      <alignment vertical="center" wrapText="1"/>
    </xf>
    <xf numFmtId="0" fontId="36" fillId="41" borderId="63" xfId="0" applyFont="1" applyFill="1" applyBorder="1" applyAlignment="1">
      <alignment horizontal="center" vertical="center" wrapText="1"/>
    </xf>
    <xf numFmtId="0" fontId="36" fillId="41" borderId="66" xfId="0" applyFont="1" applyFill="1" applyBorder="1" applyAlignment="1">
      <alignment horizontal="center" vertical="center" wrapText="1"/>
    </xf>
    <xf numFmtId="0" fontId="36" fillId="41" borderId="64" xfId="0" applyFont="1" applyFill="1" applyBorder="1" applyAlignment="1">
      <alignment horizontal="center" vertical="center" wrapText="1"/>
    </xf>
    <xf numFmtId="9" fontId="36" fillId="41" borderId="64" xfId="0" applyNumberFormat="1" applyFont="1" applyFill="1" applyBorder="1" applyAlignment="1">
      <alignment horizontal="center" vertical="center" wrapText="1"/>
    </xf>
    <xf numFmtId="0" fontId="36" fillId="41" borderId="67" xfId="0" applyFont="1" applyFill="1" applyBorder="1" applyAlignment="1">
      <alignment horizontal="center" vertical="center" wrapText="1"/>
    </xf>
    <xf numFmtId="3" fontId="36" fillId="0" borderId="64" xfId="1" applyNumberFormat="1" applyFont="1" applyFill="1" applyBorder="1" applyAlignment="1">
      <alignment horizontal="center"/>
    </xf>
    <xf numFmtId="169" fontId="24" fillId="0" borderId="0" xfId="1" applyNumberFormat="1" applyFont="1" applyFill="1" applyBorder="1" applyAlignment="1">
      <alignment horizontal="right"/>
    </xf>
    <xf numFmtId="0" fontId="0" fillId="0" borderId="62" xfId="0" applyFont="1" applyBorder="1"/>
    <xf numFmtId="169" fontId="24" fillId="0" borderId="61" xfId="1" quotePrefix="1" applyNumberFormat="1" applyFont="1" applyFill="1" applyBorder="1" applyAlignment="1">
      <alignment horizontal="center"/>
    </xf>
    <xf numFmtId="169" fontId="33" fillId="0" borderId="0" xfId="1" applyNumberFormat="1" applyFont="1" applyFill="1" applyBorder="1" applyAlignment="1">
      <alignment horizontal="center"/>
    </xf>
    <xf numFmtId="169" fontId="38" fillId="0" borderId="0" xfId="1" applyNumberFormat="1" applyFont="1" applyBorder="1" applyAlignment="1">
      <alignment horizontal="center"/>
    </xf>
    <xf numFmtId="169" fontId="41" fillId="43" borderId="69" xfId="1" quotePrefix="1" applyNumberFormat="1" applyFont="1" applyFill="1" applyBorder="1" applyAlignment="1">
      <alignment horizontal="center" vertical="center"/>
    </xf>
    <xf numFmtId="169" fontId="38" fillId="0" borderId="33" xfId="0" applyNumberFormat="1" applyFont="1" applyFill="1" applyBorder="1" applyAlignment="1">
      <alignment horizontal="center"/>
    </xf>
    <xf numFmtId="0" fontId="38" fillId="0" borderId="56" xfId="0" applyFont="1" applyBorder="1" applyAlignment="1">
      <alignment horizontal="center" wrapText="1"/>
    </xf>
    <xf numFmtId="169" fontId="36" fillId="0" borderId="70" xfId="0" quotePrefix="1" applyNumberFormat="1" applyFont="1" applyFill="1" applyBorder="1" applyAlignment="1">
      <alignment horizontal="center"/>
    </xf>
    <xf numFmtId="49" fontId="52" fillId="40" borderId="32" xfId="0" applyNumberFormat="1" applyFont="1" applyFill="1" applyBorder="1" applyAlignment="1">
      <alignment horizontal="center"/>
    </xf>
    <xf numFmtId="49" fontId="52" fillId="40" borderId="0" xfId="0" applyNumberFormat="1" applyFont="1" applyFill="1" applyBorder="1" applyAlignment="1">
      <alignment horizontal="center"/>
    </xf>
    <xf numFmtId="3" fontId="52" fillId="40" borderId="33" xfId="0" applyNumberFormat="1" applyFont="1" applyFill="1" applyBorder="1" applyAlignment="1">
      <alignment horizontal="center"/>
    </xf>
    <xf numFmtId="49" fontId="52" fillId="40" borderId="33" xfId="0" applyNumberFormat="1" applyFont="1" applyFill="1" applyBorder="1" applyAlignment="1">
      <alignment horizontal="center"/>
    </xf>
    <xf numFmtId="49" fontId="52" fillId="40" borderId="32" xfId="0" applyNumberFormat="1" applyFont="1" applyFill="1" applyBorder="1"/>
    <xf numFmtId="0" fontId="53" fillId="40" borderId="0" xfId="0" applyNumberFormat="1" applyFont="1" applyFill="1" applyBorder="1" applyAlignment="1">
      <alignment horizontal="right"/>
    </xf>
    <xf numFmtId="3" fontId="53" fillId="40" borderId="33" xfId="0" applyNumberFormat="1" applyFont="1" applyFill="1" applyBorder="1" applyAlignment="1">
      <alignment horizontal="right"/>
    </xf>
    <xf numFmtId="49" fontId="53" fillId="40" borderId="32" xfId="0" applyNumberFormat="1" applyFont="1" applyFill="1" applyBorder="1"/>
    <xf numFmtId="165" fontId="53" fillId="40" borderId="0" xfId="0" applyNumberFormat="1" applyFont="1" applyFill="1" applyBorder="1" applyAlignment="1">
      <alignment horizontal="right"/>
    </xf>
    <xf numFmtId="168" fontId="53" fillId="40" borderId="33" xfId="0" applyNumberFormat="1" applyFont="1" applyFill="1" applyBorder="1" applyAlignment="1">
      <alignment horizontal="right"/>
    </xf>
    <xf numFmtId="49" fontId="53" fillId="40" borderId="0" xfId="0" applyNumberFormat="1" applyFont="1" applyFill="1" applyBorder="1" applyAlignment="1">
      <alignment horizontal="right"/>
    </xf>
    <xf numFmtId="168" fontId="53" fillId="40" borderId="37" xfId="0" applyNumberFormat="1" applyFont="1" applyFill="1" applyBorder="1" applyAlignment="1">
      <alignment horizontal="right"/>
    </xf>
    <xf numFmtId="49" fontId="53" fillId="40" borderId="0" xfId="0" quotePrefix="1" applyNumberFormat="1" applyFont="1" applyFill="1" applyBorder="1" applyAlignment="1">
      <alignment horizontal="right"/>
    </xf>
    <xf numFmtId="166" fontId="53" fillId="40" borderId="0" xfId="0" applyNumberFormat="1" applyFont="1" applyFill="1" applyBorder="1" applyAlignment="1">
      <alignment horizontal="right"/>
    </xf>
    <xf numFmtId="168" fontId="52" fillId="40" borderId="38" xfId="0" applyNumberFormat="1" applyFont="1" applyFill="1" applyBorder="1" applyAlignment="1">
      <alignment horizontal="right"/>
    </xf>
    <xf numFmtId="169" fontId="53" fillId="40" borderId="33" xfId="0" applyNumberFormat="1" applyFont="1" applyFill="1" applyBorder="1" applyAlignment="1">
      <alignment horizontal="right"/>
    </xf>
    <xf numFmtId="49" fontId="54" fillId="40" borderId="32" xfId="0" applyNumberFormat="1" applyFont="1" applyFill="1" applyBorder="1"/>
    <xf numFmtId="3" fontId="55" fillId="0" borderId="0" xfId="0" applyNumberFormat="1" applyFont="1" applyAlignment="1">
      <alignment horizontal="right"/>
    </xf>
    <xf numFmtId="3" fontId="56" fillId="0" borderId="0" xfId="0" applyNumberFormat="1" applyFont="1" applyAlignment="1">
      <alignment horizontal="center"/>
    </xf>
    <xf numFmtId="0" fontId="45" fillId="0" borderId="62" xfId="0" applyFont="1" applyBorder="1"/>
    <xf numFmtId="0" fontId="57" fillId="0" borderId="0" xfId="0" applyFont="1"/>
    <xf numFmtId="0" fontId="34" fillId="41" borderId="50" xfId="0" applyFont="1" applyFill="1" applyBorder="1" applyAlignment="1">
      <alignment horizontal="center" vertical="center"/>
    </xf>
    <xf numFmtId="0" fontId="34" fillId="0" borderId="51" xfId="0" applyFont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0" fontId="15" fillId="41" borderId="50" xfId="0" applyFont="1" applyFill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44" fillId="0" borderId="0" xfId="0" applyFont="1" applyAlignment="1">
      <alignment horizontal="center" wrapText="1"/>
    </xf>
    <xf numFmtId="0" fontId="43" fillId="0" borderId="0" xfId="0" applyFont="1" applyAlignment="1">
      <alignment horizontal="center" wrapText="1"/>
    </xf>
    <xf numFmtId="0" fontId="50" fillId="40" borderId="32" xfId="0" applyNumberFormat="1" applyFont="1" applyFill="1" applyBorder="1" applyAlignment="1">
      <alignment horizontal="center" wrapText="1"/>
    </xf>
    <xf numFmtId="0" fontId="51" fillId="40" borderId="0" xfId="0" applyFont="1" applyFill="1" applyBorder="1" applyAlignment="1">
      <alignment horizontal="center" wrapText="1"/>
    </xf>
    <xf numFmtId="0" fontId="51" fillId="40" borderId="33" xfId="0" applyFont="1" applyFill="1" applyBorder="1" applyAlignment="1">
      <alignment horizontal="center" wrapText="1"/>
    </xf>
    <xf numFmtId="49" fontId="48" fillId="40" borderId="32" xfId="0" applyNumberFormat="1" applyFont="1" applyFill="1" applyBorder="1" applyAlignment="1">
      <alignment horizontal="center" wrapText="1"/>
    </xf>
    <xf numFmtId="0" fontId="49" fillId="40" borderId="0" xfId="0" applyFont="1" applyFill="1" applyBorder="1" applyAlignment="1">
      <alignment horizontal="center" wrapText="1"/>
    </xf>
    <xf numFmtId="0" fontId="49" fillId="40" borderId="33" xfId="0" applyFont="1" applyFill="1" applyBorder="1" applyAlignment="1">
      <alignment horizontal="center" wrapText="1"/>
    </xf>
    <xf numFmtId="49" fontId="46" fillId="40" borderId="32" xfId="0" applyNumberFormat="1" applyFont="1" applyFill="1" applyBorder="1" applyAlignment="1">
      <alignment horizontal="center" wrapText="1"/>
    </xf>
    <xf numFmtId="0" fontId="47" fillId="40" borderId="0" xfId="0" applyFont="1" applyFill="1" applyBorder="1" applyAlignment="1">
      <alignment horizontal="center" wrapText="1"/>
    </xf>
    <xf numFmtId="0" fontId="47" fillId="40" borderId="33" xfId="0" applyFont="1" applyFill="1" applyBorder="1" applyAlignment="1">
      <alignment horizontal="center" wrapText="1"/>
    </xf>
    <xf numFmtId="167" fontId="0" fillId="0" borderId="21" xfId="0" applyNumberFormat="1" applyBorder="1" applyAlignment="1">
      <alignment horizontal="center"/>
    </xf>
    <xf numFmtId="167" fontId="0" fillId="0" borderId="22" xfId="0" applyNumberFormat="1" applyBorder="1" applyAlignment="1">
      <alignment horizontal="center"/>
    </xf>
    <xf numFmtId="167" fontId="0" fillId="0" borderId="23" xfId="0" applyNumberFormat="1" applyBorder="1" applyAlignment="1">
      <alignment horizontal="center"/>
    </xf>
  </cellXfs>
  <cellStyles count="45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7" xr:uid="{00000000-0005-0000-0000-00000C000000}"/>
    <cellStyle name="60% - Accent2 2" xfId="38" xr:uid="{00000000-0005-0000-0000-00000D000000}"/>
    <cellStyle name="60% - Accent3 2" xfId="39" xr:uid="{00000000-0005-0000-0000-00000E000000}"/>
    <cellStyle name="60% - Accent4 2" xfId="40" xr:uid="{00000000-0005-0000-0000-00000F000000}"/>
    <cellStyle name="60% - Accent5 2" xfId="41" xr:uid="{00000000-0005-0000-0000-000010000000}"/>
    <cellStyle name="60% - Accent6 2" xfId="42" xr:uid="{00000000-0005-0000-0000-000011000000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1" builtinId="3"/>
    <cellStyle name="Comma 2" xfId="44" xr:uid="{00000000-0005-0000-0000-00001C000000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6" xr:uid="{00000000-0005-0000-0000-000025000000}"/>
    <cellStyle name="Normal" xfId="0" builtinId="0"/>
    <cellStyle name="Normal 2" xfId="43" xr:uid="{00000000-0005-0000-0000-000027000000}"/>
    <cellStyle name="Note" xfId="15" builtinId="10" customBuiltin="1"/>
    <cellStyle name="Output" xfId="10" builtinId="21" customBuiltin="1"/>
    <cellStyle name="Title" xfId="2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F7F4EF"/>
      <rgbColor rgb="001358A8"/>
      <rgbColor rgb="001358A8"/>
      <rgbColor rgb="00336699"/>
      <rgbColor rgb="00EAEFF5"/>
      <rgbColor rgb="00EAEFF5"/>
      <rgbColor rgb="003A5A87"/>
      <rgbColor rgb="0087B4D9"/>
      <rgbColor rgb="00C9CBD3"/>
      <rgbColor rgb="003A5A87"/>
      <rgbColor rgb="0087B4D9"/>
      <rgbColor rgb="00C9CBD3"/>
      <rgbColor rgb="003C3C3C"/>
      <rgbColor rgb="00F2F2F5"/>
      <rgbColor rgb="00C9CBD3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0</xdr:row>
      <xdr:rowOff>0</xdr:rowOff>
    </xdr:from>
    <xdr:to>
      <xdr:col>11</xdr:col>
      <xdr:colOff>0</xdr:colOff>
      <xdr:row>1</xdr:row>
      <xdr:rowOff>111125</xdr:rowOff>
    </xdr:to>
    <xdr:pic>
      <xdr:nvPicPr>
        <xdr:cNvPr id="2" name="Picture 5" descr="Copy of Joint deanery and CU logo">
          <a:extLst>
            <a:ext uri="{FF2B5EF4-FFF2-40B4-BE49-F238E27FC236}">
              <a16:creationId xmlns:a16="http://schemas.microsoft.com/office/drawing/2014/main" id="{20F6D984-FF62-497C-9A4B-CF78322B2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58575" y="0"/>
          <a:ext cx="0" cy="30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RITERIA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h018285/AppData/Local/Microsoft/Windows/INetCache/Content.Outlook/VMIP3ZVX/IE%2015-01-2019%20Exec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2018-19\P07\Control%20accounts\TB&amp;SOFP\CF%20&amp;%20SOF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ERIA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neLog"/>
      <sheetName val="Sheet1"/>
      <sheetName val="CRITERIA"/>
      <sheetName val="I&amp;E account"/>
      <sheetName val="SOFP"/>
      <sheetName val="CF"/>
      <sheetName val="PSPP"/>
      <sheetName val="TB"/>
      <sheetName val="Subjective"/>
      <sheetName val="Sheet3"/>
      <sheetName val="Sheet2"/>
    </sheetNames>
    <sheetDataSet>
      <sheetData sheetId="0"/>
      <sheetData sheetId="1"/>
      <sheetData sheetId="2"/>
      <sheetData sheetId="3">
        <row r="41">
          <cell r="E41">
            <v>3773557.2750000013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neLog"/>
      <sheetName val="Sheet1"/>
      <sheetName val="CRITERIA"/>
      <sheetName val="SOFP"/>
      <sheetName val="Cash Flow"/>
      <sheetName val="TB"/>
      <sheetName val="Sheet4"/>
      <sheetName val="Sheet3"/>
      <sheetName val="Sheet2"/>
    </sheetNames>
    <sheetDataSet>
      <sheetData sheetId="0"/>
      <sheetData sheetId="1"/>
      <sheetData sheetId="2"/>
      <sheetData sheetId="3"/>
      <sheetData sheetId="4"/>
      <sheetData sheetId="5">
        <row r="507">
          <cell r="Q507">
            <v>65966.25</v>
          </cell>
          <cell r="S507">
            <v>-65966.25</v>
          </cell>
        </row>
      </sheetData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F2"/>
  <sheetViews>
    <sheetView workbookViewId="0"/>
  </sheetViews>
  <sheetFormatPr defaultRowHeight="14.5" x14ac:dyDescent="0.35"/>
  <sheetData>
    <row r="1" spans="1:6" x14ac:dyDescent="0.35">
      <c r="A1" t="s">
        <v>26</v>
      </c>
      <c r="B1" t="s">
        <v>27</v>
      </c>
      <c r="C1" t="s">
        <v>28</v>
      </c>
      <c r="D1" t="s">
        <v>29</v>
      </c>
      <c r="E1" t="s">
        <v>30</v>
      </c>
      <c r="F1" t="s">
        <v>31</v>
      </c>
    </row>
    <row r="2" spans="1:6" x14ac:dyDescent="0.35">
      <c r="A2" s="12">
        <v>43475</v>
      </c>
      <c r="B2" s="13">
        <v>0.59320601851851851</v>
      </c>
      <c r="C2" t="s">
        <v>32</v>
      </c>
      <c r="D2" t="s">
        <v>33</v>
      </c>
      <c r="E2" t="s">
        <v>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2"/>
  <sheetViews>
    <sheetView showGridLines="0" workbookViewId="0"/>
  </sheetViews>
  <sheetFormatPr defaultRowHeight="14.5" x14ac:dyDescent="0.35"/>
  <cols>
    <col min="1" max="1" width="29.08984375" bestFit="1" customWidth="1"/>
    <col min="2" max="2" width="21" bestFit="1" customWidth="1"/>
    <col min="257" max="257" width="29.08984375" bestFit="1" customWidth="1"/>
    <col min="258" max="258" width="21" bestFit="1" customWidth="1"/>
    <col min="513" max="513" width="29.08984375" bestFit="1" customWidth="1"/>
    <col min="514" max="514" width="21" bestFit="1" customWidth="1"/>
    <col min="769" max="769" width="29.08984375" bestFit="1" customWidth="1"/>
    <col min="770" max="770" width="21" bestFit="1" customWidth="1"/>
    <col min="1025" max="1025" width="29.08984375" bestFit="1" customWidth="1"/>
    <col min="1026" max="1026" width="21" bestFit="1" customWidth="1"/>
    <col min="1281" max="1281" width="29.08984375" bestFit="1" customWidth="1"/>
    <col min="1282" max="1282" width="21" bestFit="1" customWidth="1"/>
    <col min="1537" max="1537" width="29.08984375" bestFit="1" customWidth="1"/>
    <col min="1538" max="1538" width="21" bestFit="1" customWidth="1"/>
    <col min="1793" max="1793" width="29.08984375" bestFit="1" customWidth="1"/>
    <col min="1794" max="1794" width="21" bestFit="1" customWidth="1"/>
    <col min="2049" max="2049" width="29.08984375" bestFit="1" customWidth="1"/>
    <col min="2050" max="2050" width="21" bestFit="1" customWidth="1"/>
    <col min="2305" max="2305" width="29.08984375" bestFit="1" customWidth="1"/>
    <col min="2306" max="2306" width="21" bestFit="1" customWidth="1"/>
    <col min="2561" max="2561" width="29.08984375" bestFit="1" customWidth="1"/>
    <col min="2562" max="2562" width="21" bestFit="1" customWidth="1"/>
    <col min="2817" max="2817" width="29.08984375" bestFit="1" customWidth="1"/>
    <col min="2818" max="2818" width="21" bestFit="1" customWidth="1"/>
    <col min="3073" max="3073" width="29.08984375" bestFit="1" customWidth="1"/>
    <col min="3074" max="3074" width="21" bestFit="1" customWidth="1"/>
    <col min="3329" max="3329" width="29.08984375" bestFit="1" customWidth="1"/>
    <col min="3330" max="3330" width="21" bestFit="1" customWidth="1"/>
    <col min="3585" max="3585" width="29.08984375" bestFit="1" customWidth="1"/>
    <col min="3586" max="3586" width="21" bestFit="1" customWidth="1"/>
    <col min="3841" max="3841" width="29.08984375" bestFit="1" customWidth="1"/>
    <col min="3842" max="3842" width="21" bestFit="1" customWidth="1"/>
    <col min="4097" max="4097" width="29.08984375" bestFit="1" customWidth="1"/>
    <col min="4098" max="4098" width="21" bestFit="1" customWidth="1"/>
    <col min="4353" max="4353" width="29.08984375" bestFit="1" customWidth="1"/>
    <col min="4354" max="4354" width="21" bestFit="1" customWidth="1"/>
    <col min="4609" max="4609" width="29.08984375" bestFit="1" customWidth="1"/>
    <col min="4610" max="4610" width="21" bestFit="1" customWidth="1"/>
    <col min="4865" max="4865" width="29.08984375" bestFit="1" customWidth="1"/>
    <col min="4866" max="4866" width="21" bestFit="1" customWidth="1"/>
    <col min="5121" max="5121" width="29.08984375" bestFit="1" customWidth="1"/>
    <col min="5122" max="5122" width="21" bestFit="1" customWidth="1"/>
    <col min="5377" max="5377" width="29.08984375" bestFit="1" customWidth="1"/>
    <col min="5378" max="5378" width="21" bestFit="1" customWidth="1"/>
    <col min="5633" max="5633" width="29.08984375" bestFit="1" customWidth="1"/>
    <col min="5634" max="5634" width="21" bestFit="1" customWidth="1"/>
    <col min="5889" max="5889" width="29.08984375" bestFit="1" customWidth="1"/>
    <col min="5890" max="5890" width="21" bestFit="1" customWidth="1"/>
    <col min="6145" max="6145" width="29.08984375" bestFit="1" customWidth="1"/>
    <col min="6146" max="6146" width="21" bestFit="1" customWidth="1"/>
    <col min="6401" max="6401" width="29.08984375" bestFit="1" customWidth="1"/>
    <col min="6402" max="6402" width="21" bestFit="1" customWidth="1"/>
    <col min="6657" max="6657" width="29.08984375" bestFit="1" customWidth="1"/>
    <col min="6658" max="6658" width="21" bestFit="1" customWidth="1"/>
    <col min="6913" max="6913" width="29.08984375" bestFit="1" customWidth="1"/>
    <col min="6914" max="6914" width="21" bestFit="1" customWidth="1"/>
    <col min="7169" max="7169" width="29.08984375" bestFit="1" customWidth="1"/>
    <col min="7170" max="7170" width="21" bestFit="1" customWidth="1"/>
    <col min="7425" max="7425" width="29.08984375" bestFit="1" customWidth="1"/>
    <col min="7426" max="7426" width="21" bestFit="1" customWidth="1"/>
    <col min="7681" max="7681" width="29.08984375" bestFit="1" customWidth="1"/>
    <col min="7682" max="7682" width="21" bestFit="1" customWidth="1"/>
    <col min="7937" max="7937" width="29.08984375" bestFit="1" customWidth="1"/>
    <col min="7938" max="7938" width="21" bestFit="1" customWidth="1"/>
    <col min="8193" max="8193" width="29.08984375" bestFit="1" customWidth="1"/>
    <col min="8194" max="8194" width="21" bestFit="1" customWidth="1"/>
    <col min="8449" max="8449" width="29.08984375" bestFit="1" customWidth="1"/>
    <col min="8450" max="8450" width="21" bestFit="1" customWidth="1"/>
    <col min="8705" max="8705" width="29.08984375" bestFit="1" customWidth="1"/>
    <col min="8706" max="8706" width="21" bestFit="1" customWidth="1"/>
    <col min="8961" max="8961" width="29.08984375" bestFit="1" customWidth="1"/>
    <col min="8962" max="8962" width="21" bestFit="1" customWidth="1"/>
    <col min="9217" max="9217" width="29.08984375" bestFit="1" customWidth="1"/>
    <col min="9218" max="9218" width="21" bestFit="1" customWidth="1"/>
    <col min="9473" max="9473" width="29.08984375" bestFit="1" customWidth="1"/>
    <col min="9474" max="9474" width="21" bestFit="1" customWidth="1"/>
    <col min="9729" max="9729" width="29.08984375" bestFit="1" customWidth="1"/>
    <col min="9730" max="9730" width="21" bestFit="1" customWidth="1"/>
    <col min="9985" max="9985" width="29.08984375" bestFit="1" customWidth="1"/>
    <col min="9986" max="9986" width="21" bestFit="1" customWidth="1"/>
    <col min="10241" max="10241" width="29.08984375" bestFit="1" customWidth="1"/>
    <col min="10242" max="10242" width="21" bestFit="1" customWidth="1"/>
    <col min="10497" max="10497" width="29.08984375" bestFit="1" customWidth="1"/>
    <col min="10498" max="10498" width="21" bestFit="1" customWidth="1"/>
    <col min="10753" max="10753" width="29.08984375" bestFit="1" customWidth="1"/>
    <col min="10754" max="10754" width="21" bestFit="1" customWidth="1"/>
    <col min="11009" max="11009" width="29.08984375" bestFit="1" customWidth="1"/>
    <col min="11010" max="11010" width="21" bestFit="1" customWidth="1"/>
    <col min="11265" max="11265" width="29.08984375" bestFit="1" customWidth="1"/>
    <col min="11266" max="11266" width="21" bestFit="1" customWidth="1"/>
    <col min="11521" max="11521" width="29.08984375" bestFit="1" customWidth="1"/>
    <col min="11522" max="11522" width="21" bestFit="1" customWidth="1"/>
    <col min="11777" max="11777" width="29.08984375" bestFit="1" customWidth="1"/>
    <col min="11778" max="11778" width="21" bestFit="1" customWidth="1"/>
    <col min="12033" max="12033" width="29.08984375" bestFit="1" customWidth="1"/>
    <col min="12034" max="12034" width="21" bestFit="1" customWidth="1"/>
    <col min="12289" max="12289" width="29.08984375" bestFit="1" customWidth="1"/>
    <col min="12290" max="12290" width="21" bestFit="1" customWidth="1"/>
    <col min="12545" max="12545" width="29.08984375" bestFit="1" customWidth="1"/>
    <col min="12546" max="12546" width="21" bestFit="1" customWidth="1"/>
    <col min="12801" max="12801" width="29.08984375" bestFit="1" customWidth="1"/>
    <col min="12802" max="12802" width="21" bestFit="1" customWidth="1"/>
    <col min="13057" max="13057" width="29.08984375" bestFit="1" customWidth="1"/>
    <col min="13058" max="13058" width="21" bestFit="1" customWidth="1"/>
    <col min="13313" max="13313" width="29.08984375" bestFit="1" customWidth="1"/>
    <col min="13314" max="13314" width="21" bestFit="1" customWidth="1"/>
    <col min="13569" max="13569" width="29.08984375" bestFit="1" customWidth="1"/>
    <col min="13570" max="13570" width="21" bestFit="1" customWidth="1"/>
    <col min="13825" max="13825" width="29.08984375" bestFit="1" customWidth="1"/>
    <col min="13826" max="13826" width="21" bestFit="1" customWidth="1"/>
    <col min="14081" max="14081" width="29.08984375" bestFit="1" customWidth="1"/>
    <col min="14082" max="14082" width="21" bestFit="1" customWidth="1"/>
    <col min="14337" max="14337" width="29.08984375" bestFit="1" customWidth="1"/>
    <col min="14338" max="14338" width="21" bestFit="1" customWidth="1"/>
    <col min="14593" max="14593" width="29.08984375" bestFit="1" customWidth="1"/>
    <col min="14594" max="14594" width="21" bestFit="1" customWidth="1"/>
    <col min="14849" max="14849" width="29.08984375" bestFit="1" customWidth="1"/>
    <col min="14850" max="14850" width="21" bestFit="1" customWidth="1"/>
    <col min="15105" max="15105" width="29.08984375" bestFit="1" customWidth="1"/>
    <col min="15106" max="15106" width="21" bestFit="1" customWidth="1"/>
    <col min="15361" max="15361" width="29.08984375" bestFit="1" customWidth="1"/>
    <col min="15362" max="15362" width="21" bestFit="1" customWidth="1"/>
    <col min="15617" max="15617" width="29.08984375" bestFit="1" customWidth="1"/>
    <col min="15618" max="15618" width="21" bestFit="1" customWidth="1"/>
    <col min="15873" max="15873" width="29.08984375" bestFit="1" customWidth="1"/>
    <col min="15874" max="15874" width="21" bestFit="1" customWidth="1"/>
    <col min="16129" max="16129" width="29.08984375" bestFit="1" customWidth="1"/>
    <col min="16130" max="16130" width="21" bestFit="1" customWidth="1"/>
  </cols>
  <sheetData>
    <row r="1" spans="1:2" ht="20" x14ac:dyDescent="0.4">
      <c r="A1" s="1" t="s">
        <v>17</v>
      </c>
      <c r="B1" s="2"/>
    </row>
    <row r="2" spans="1:2" x14ac:dyDescent="0.35">
      <c r="A2" s="3"/>
      <c r="B2" s="3"/>
    </row>
    <row r="3" spans="1:2" x14ac:dyDescent="0.35">
      <c r="A3" s="3"/>
      <c r="B3" s="3" t="s">
        <v>18</v>
      </c>
    </row>
    <row r="4" spans="1:2" x14ac:dyDescent="0.35">
      <c r="A4" s="3"/>
      <c r="B4" s="3" t="s">
        <v>19</v>
      </c>
    </row>
    <row r="5" spans="1:2" x14ac:dyDescent="0.35">
      <c r="A5" s="3"/>
      <c r="B5" s="3" t="s">
        <v>20</v>
      </c>
    </row>
    <row r="6" spans="1:2" x14ac:dyDescent="0.35">
      <c r="A6" s="3"/>
      <c r="B6" s="3"/>
    </row>
    <row r="7" spans="1:2" x14ac:dyDescent="0.35">
      <c r="A7" s="4" t="s">
        <v>21</v>
      </c>
      <c r="B7" s="4"/>
    </row>
    <row r="8" spans="1:2" x14ac:dyDescent="0.35">
      <c r="A8" s="5"/>
      <c r="B8" s="6" t="s">
        <v>22</v>
      </c>
    </row>
    <row r="9" spans="1:2" x14ac:dyDescent="0.35">
      <c r="A9" s="7"/>
      <c r="B9" s="8" t="s">
        <v>23</v>
      </c>
    </row>
    <row r="10" spans="1:2" x14ac:dyDescent="0.35">
      <c r="A10" s="7"/>
      <c r="B10" s="8"/>
    </row>
    <row r="11" spans="1:2" x14ac:dyDescent="0.35">
      <c r="A11" s="9" t="s">
        <v>24</v>
      </c>
      <c r="B11" s="10">
        <v>1000</v>
      </c>
    </row>
    <row r="12" spans="1:2" x14ac:dyDescent="0.35">
      <c r="A12" s="9" t="s">
        <v>25</v>
      </c>
      <c r="B12" s="11">
        <v>1000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10"/>
  <sheetViews>
    <sheetView workbookViewId="0"/>
  </sheetViews>
  <sheetFormatPr defaultRowHeight="14.5" x14ac:dyDescent="0.35"/>
  <sheetData>
    <row r="1" spans="1:2" x14ac:dyDescent="0.35">
      <c r="A1" t="s">
        <v>0</v>
      </c>
      <c r="B1" t="s">
        <v>1</v>
      </c>
    </row>
    <row r="2" spans="1:2" x14ac:dyDescent="0.35">
      <c r="A2" t="s">
        <v>2</v>
      </c>
    </row>
    <row r="3" spans="1:2" x14ac:dyDescent="0.35">
      <c r="A3" t="s">
        <v>3</v>
      </c>
      <c r="B3" t="s">
        <v>4</v>
      </c>
    </row>
    <row r="4" spans="1:2" x14ac:dyDescent="0.35">
      <c r="A4" t="s">
        <v>5</v>
      </c>
      <c r="B4" t="s">
        <v>6</v>
      </c>
    </row>
    <row r="5" spans="1:2" x14ac:dyDescent="0.35">
      <c r="A5" t="s">
        <v>7</v>
      </c>
      <c r="B5" t="s">
        <v>8</v>
      </c>
    </row>
    <row r="6" spans="1:2" x14ac:dyDescent="0.35">
      <c r="A6" t="s">
        <v>9</v>
      </c>
      <c r="B6" t="s">
        <v>6</v>
      </c>
    </row>
    <row r="7" spans="1:2" x14ac:dyDescent="0.35">
      <c r="A7" t="s">
        <v>10</v>
      </c>
      <c r="B7" t="s">
        <v>11</v>
      </c>
    </row>
    <row r="8" spans="1:2" x14ac:dyDescent="0.35">
      <c r="A8" t="s">
        <v>12</v>
      </c>
      <c r="B8">
        <v>366558</v>
      </c>
    </row>
    <row r="9" spans="1:2" x14ac:dyDescent="0.35">
      <c r="A9" t="s">
        <v>13</v>
      </c>
      <c r="B9" t="s">
        <v>14</v>
      </c>
    </row>
    <row r="10" spans="1:2" x14ac:dyDescent="0.35">
      <c r="A10" t="s">
        <v>15</v>
      </c>
      <c r="B10" t="s">
        <v>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67"/>
  <sheetViews>
    <sheetView tabSelected="1" topLeftCell="A10" zoomScale="80" zoomScaleNormal="80" workbookViewId="0">
      <selection activeCell="J60" activeCellId="17" sqref="B29 D29:F29 J29 B41 D41:F41 J41 B51 D51 F51 J51 B58 D58 F58 J58 B60 D60 F60 J60"/>
    </sheetView>
  </sheetViews>
  <sheetFormatPr defaultColWidth="9.08984375" defaultRowHeight="14.5" x14ac:dyDescent="0.35"/>
  <cols>
    <col min="1" max="1" width="65.54296875" style="43" customWidth="1"/>
    <col min="2" max="2" width="14.453125" style="43" customWidth="1"/>
    <col min="3" max="3" width="3.54296875" style="43" customWidth="1"/>
    <col min="4" max="4" width="13.54296875" style="43" customWidth="1"/>
    <col min="5" max="5" width="13.453125" style="43" customWidth="1"/>
    <col min="6" max="6" width="14" style="43" customWidth="1"/>
    <col min="7" max="7" width="2.453125" style="43" customWidth="1"/>
    <col min="8" max="8" width="12.36328125" style="43" hidden="1" customWidth="1"/>
    <col min="9" max="9" width="11.36328125" style="43" hidden="1" customWidth="1"/>
    <col min="10" max="10" width="15.36328125" style="43" customWidth="1"/>
    <col min="11" max="11" width="2.36328125" style="43" customWidth="1"/>
    <col min="12" max="16384" width="9.08984375" style="43"/>
  </cols>
  <sheetData>
    <row r="1" spans="1:11" ht="17" x14ac:dyDescent="0.4">
      <c r="B1" s="96"/>
      <c r="E1" s="97"/>
      <c r="F1" s="97"/>
      <c r="H1" s="96"/>
      <c r="I1" s="98"/>
      <c r="J1" s="219" t="s">
        <v>3784</v>
      </c>
    </row>
    <row r="2" spans="1:11" ht="35.15" customHeight="1" x14ac:dyDescent="0.5">
      <c r="A2" s="227" t="s">
        <v>3738</v>
      </c>
      <c r="B2" s="227"/>
      <c r="C2" s="227"/>
      <c r="D2" s="227"/>
      <c r="E2" s="227"/>
      <c r="F2" s="227"/>
      <c r="G2" s="227"/>
      <c r="H2" s="227"/>
      <c r="I2" s="227"/>
      <c r="J2" s="227"/>
    </row>
    <row r="3" spans="1:11" x14ac:dyDescent="0.35">
      <c r="B3" s="100"/>
      <c r="C3" s="100"/>
      <c r="D3" s="100"/>
      <c r="E3" s="100"/>
      <c r="F3" s="100"/>
      <c r="G3" s="100"/>
      <c r="H3" s="100"/>
      <c r="I3" s="100"/>
      <c r="J3" s="100"/>
    </row>
    <row r="4" spans="1:11" ht="17.399999999999999" customHeight="1" x14ac:dyDescent="0.4">
      <c r="A4" s="228" t="s">
        <v>3776</v>
      </c>
      <c r="B4" s="228"/>
      <c r="C4" s="228"/>
      <c r="D4" s="228"/>
      <c r="E4" s="228"/>
      <c r="F4" s="228"/>
      <c r="G4" s="228"/>
      <c r="H4" s="228"/>
      <c r="I4" s="228"/>
      <c r="J4" s="228"/>
    </row>
    <row r="5" spans="1:11" ht="18" x14ac:dyDescent="0.4">
      <c r="A5" s="99"/>
      <c r="B5" s="100"/>
      <c r="C5" s="100"/>
      <c r="D5" s="100"/>
      <c r="E5" s="100"/>
      <c r="F5" s="100"/>
      <c r="G5" s="100"/>
      <c r="H5" s="100"/>
      <c r="I5" s="100"/>
      <c r="J5" s="100"/>
    </row>
    <row r="6" spans="1:11" ht="15" thickBot="1" x14ac:dyDescent="0.4">
      <c r="B6" s="96"/>
      <c r="H6" s="96"/>
      <c r="I6" s="101"/>
      <c r="J6" s="101"/>
    </row>
    <row r="7" spans="1:11" ht="30.75" customHeight="1" thickBot="1" x14ac:dyDescent="0.4">
      <c r="A7" s="102"/>
      <c r="B7" s="103"/>
      <c r="C7" s="104"/>
      <c r="D7" s="222" t="s">
        <v>3740</v>
      </c>
      <c r="E7" s="223"/>
      <c r="F7" s="224"/>
      <c r="G7" s="105"/>
      <c r="H7" s="225" t="s">
        <v>3741</v>
      </c>
      <c r="I7" s="226"/>
      <c r="J7" s="107" t="s">
        <v>3745</v>
      </c>
      <c r="K7" s="185"/>
    </row>
    <row r="8" spans="1:11" ht="26.5" thickBot="1" x14ac:dyDescent="0.4">
      <c r="A8" s="106"/>
      <c r="B8" s="107" t="s">
        <v>3775</v>
      </c>
      <c r="C8" s="108"/>
      <c r="D8" s="186" t="s">
        <v>3742</v>
      </c>
      <c r="E8" s="187" t="s">
        <v>3743</v>
      </c>
      <c r="F8" s="188" t="s">
        <v>3744</v>
      </c>
      <c r="G8" s="109"/>
      <c r="H8" s="186" t="s">
        <v>3745</v>
      </c>
      <c r="I8" s="189" t="s">
        <v>3746</v>
      </c>
      <c r="J8" s="190" t="s">
        <v>3785</v>
      </c>
      <c r="K8" s="110"/>
    </row>
    <row r="9" spans="1:11" ht="56.4" customHeight="1" x14ac:dyDescent="0.35">
      <c r="A9" s="111"/>
      <c r="B9" s="199" t="s">
        <v>3778</v>
      </c>
      <c r="C9" s="113"/>
      <c r="D9" s="112" t="s">
        <v>3707</v>
      </c>
      <c r="E9" s="114" t="s">
        <v>3707</v>
      </c>
      <c r="F9" s="115" t="s">
        <v>3707</v>
      </c>
      <c r="G9" s="116"/>
      <c r="H9" s="117" t="s">
        <v>3707</v>
      </c>
      <c r="I9" s="118" t="s">
        <v>3707</v>
      </c>
      <c r="J9" s="115" t="s">
        <v>3707</v>
      </c>
      <c r="K9" s="119"/>
    </row>
    <row r="10" spans="1:11" x14ac:dyDescent="0.35">
      <c r="A10" s="120"/>
      <c r="B10" s="121"/>
      <c r="C10" s="113"/>
      <c r="D10" s="121"/>
      <c r="E10" s="122"/>
      <c r="F10" s="123"/>
      <c r="G10" s="116"/>
      <c r="H10" s="124"/>
      <c r="I10" s="118"/>
      <c r="J10" s="123"/>
      <c r="K10" s="119"/>
    </row>
    <row r="11" spans="1:11" ht="16.5" hidden="1" x14ac:dyDescent="0.35">
      <c r="A11" s="125" t="s">
        <v>3747</v>
      </c>
      <c r="B11" s="121"/>
      <c r="C11" s="113"/>
      <c r="D11" s="121"/>
      <c r="E11" s="122"/>
      <c r="F11" s="123"/>
      <c r="G11" s="116"/>
      <c r="H11" s="126"/>
      <c r="I11" s="118"/>
      <c r="J11" s="123"/>
      <c r="K11" s="119"/>
    </row>
    <row r="12" spans="1:11" ht="16.5" hidden="1" x14ac:dyDescent="0.35">
      <c r="A12" s="125"/>
      <c r="B12" s="121"/>
      <c r="C12" s="113"/>
      <c r="D12" s="121"/>
      <c r="E12" s="122"/>
      <c r="F12" s="123"/>
      <c r="G12" s="116"/>
      <c r="H12" s="126"/>
      <c r="I12" s="118"/>
      <c r="J12" s="123"/>
      <c r="K12" s="119"/>
    </row>
    <row r="13" spans="1:11" hidden="1" x14ac:dyDescent="0.35">
      <c r="A13" s="127" t="s">
        <v>3748</v>
      </c>
      <c r="B13" s="128">
        <v>0</v>
      </c>
      <c r="C13" s="129"/>
      <c r="D13" s="128">
        <v>0</v>
      </c>
      <c r="E13" s="130">
        <v>0</v>
      </c>
      <c r="F13" s="131">
        <v>0</v>
      </c>
      <c r="G13" s="132"/>
      <c r="H13" s="133">
        <v>0</v>
      </c>
      <c r="I13" s="134">
        <v>0</v>
      </c>
      <c r="J13" s="131"/>
      <c r="K13" s="135"/>
    </row>
    <row r="14" spans="1:11" hidden="1" x14ac:dyDescent="0.35">
      <c r="A14" s="136" t="s">
        <v>3749</v>
      </c>
      <c r="B14" s="137">
        <f>-105765919.36+117919</f>
        <v>-105648000.36</v>
      </c>
      <c r="C14" s="138"/>
      <c r="D14" s="137">
        <v>-16511491.050000001</v>
      </c>
      <c r="E14" s="139">
        <v>-15844501.02</v>
      </c>
      <c r="F14" s="140">
        <f>+E14-D14</f>
        <v>666990.03000000119</v>
      </c>
      <c r="G14" s="141"/>
      <c r="H14" s="142">
        <f>-105765919.36+117919</f>
        <v>-105648000.36</v>
      </c>
      <c r="I14" s="143">
        <v>0</v>
      </c>
      <c r="J14" s="140"/>
      <c r="K14" s="135"/>
    </row>
    <row r="15" spans="1:11" hidden="1" x14ac:dyDescent="0.35">
      <c r="A15" s="136" t="s">
        <v>3750</v>
      </c>
      <c r="B15" s="137">
        <v>0</v>
      </c>
      <c r="C15" s="138"/>
      <c r="D15" s="137">
        <v>0</v>
      </c>
      <c r="E15" s="139">
        <v>0</v>
      </c>
      <c r="F15" s="140">
        <v>0</v>
      </c>
      <c r="G15" s="141"/>
      <c r="H15" s="142">
        <v>0</v>
      </c>
      <c r="I15" s="143">
        <v>0</v>
      </c>
      <c r="J15" s="140"/>
      <c r="K15" s="135"/>
    </row>
    <row r="16" spans="1:11" hidden="1" x14ac:dyDescent="0.35">
      <c r="A16" s="136" t="s">
        <v>3751</v>
      </c>
      <c r="B16" s="137">
        <v>0</v>
      </c>
      <c r="C16" s="138"/>
      <c r="D16" s="137">
        <v>0</v>
      </c>
      <c r="E16" s="139">
        <v>0</v>
      </c>
      <c r="F16" s="140">
        <v>0</v>
      </c>
      <c r="G16" s="141"/>
      <c r="H16" s="142">
        <v>0</v>
      </c>
      <c r="I16" s="143">
        <v>0</v>
      </c>
      <c r="J16" s="140"/>
      <c r="K16" s="135"/>
    </row>
    <row r="17" spans="1:11" hidden="1" x14ac:dyDescent="0.35">
      <c r="A17" s="136" t="s">
        <v>3752</v>
      </c>
      <c r="B17" s="137">
        <v>0</v>
      </c>
      <c r="C17" s="138"/>
      <c r="D17" s="137">
        <v>0</v>
      </c>
      <c r="E17" s="139">
        <v>0</v>
      </c>
      <c r="F17" s="140">
        <v>0</v>
      </c>
      <c r="G17" s="141"/>
      <c r="H17" s="142">
        <v>0</v>
      </c>
      <c r="I17" s="143">
        <v>0</v>
      </c>
      <c r="J17" s="140"/>
      <c r="K17" s="135"/>
    </row>
    <row r="18" spans="1:11" x14ac:dyDescent="0.35">
      <c r="A18" s="157"/>
      <c r="B18" s="124"/>
      <c r="C18" s="146"/>
      <c r="D18" s="124"/>
      <c r="E18" s="126"/>
      <c r="F18" s="147"/>
      <c r="G18" s="148"/>
      <c r="H18" s="126"/>
      <c r="I18" s="118"/>
      <c r="J18" s="147"/>
      <c r="K18" s="119"/>
    </row>
    <row r="19" spans="1:11" x14ac:dyDescent="0.35">
      <c r="A19" s="149" t="s">
        <v>3753</v>
      </c>
      <c r="B19" s="150">
        <v>-106354056</v>
      </c>
      <c r="C19" s="151"/>
      <c r="D19" s="150">
        <v>-49750931</v>
      </c>
      <c r="E19" s="152">
        <v>-49750931</v>
      </c>
      <c r="F19" s="152">
        <f>E19-D19</f>
        <v>0</v>
      </c>
      <c r="G19" s="153"/>
      <c r="H19" s="150">
        <f>SUM(H13:H18)</f>
        <v>-105648000.36</v>
      </c>
      <c r="I19" s="154">
        <v>0</v>
      </c>
      <c r="J19" s="200">
        <v>0</v>
      </c>
      <c r="K19" s="155"/>
    </row>
    <row r="20" spans="1:11" x14ac:dyDescent="0.35">
      <c r="A20" s="156"/>
      <c r="B20" s="124"/>
      <c r="C20" s="146"/>
      <c r="D20" s="124"/>
      <c r="E20" s="198"/>
      <c r="F20" s="147"/>
      <c r="G20" s="148"/>
      <c r="H20" s="126"/>
      <c r="I20" s="118"/>
      <c r="J20" s="147"/>
      <c r="K20" s="119"/>
    </row>
    <row r="21" spans="1:11" hidden="1" x14ac:dyDescent="0.35">
      <c r="A21" s="157" t="s">
        <v>3769</v>
      </c>
      <c r="B21" s="124"/>
      <c r="C21" s="146"/>
      <c r="D21" s="124"/>
      <c r="E21" s="198"/>
      <c r="F21" s="147"/>
      <c r="G21" s="148"/>
      <c r="H21" s="126"/>
      <c r="I21" s="118"/>
      <c r="J21" s="147"/>
      <c r="K21" s="119"/>
    </row>
    <row r="22" spans="1:11" hidden="1" x14ac:dyDescent="0.35">
      <c r="A22" s="158"/>
      <c r="B22" s="159"/>
      <c r="C22" s="160"/>
      <c r="D22" s="159"/>
      <c r="E22" s="142"/>
      <c r="F22" s="161"/>
      <c r="G22" s="162"/>
      <c r="H22" s="142"/>
      <c r="I22" s="163"/>
      <c r="J22" s="161"/>
      <c r="K22" s="135"/>
    </row>
    <row r="23" spans="1:11" hidden="1" x14ac:dyDescent="0.35">
      <c r="A23" s="164" t="s">
        <v>3748</v>
      </c>
      <c r="B23" s="159">
        <v>538986.29999999993</v>
      </c>
      <c r="C23" s="160"/>
      <c r="D23" s="159">
        <v>89831.049999999988</v>
      </c>
      <c r="E23" s="142">
        <v>82223.760000000009</v>
      </c>
      <c r="F23" s="161">
        <f>+E23-D23</f>
        <v>-7607.289999999979</v>
      </c>
      <c r="G23" s="162"/>
      <c r="H23" s="142">
        <v>538986.29999999993</v>
      </c>
      <c r="I23" s="143">
        <v>0</v>
      </c>
      <c r="J23" s="161"/>
      <c r="K23" s="135"/>
    </row>
    <row r="24" spans="1:11" hidden="1" x14ac:dyDescent="0.35">
      <c r="A24" s="164" t="s">
        <v>3770</v>
      </c>
      <c r="B24" s="159">
        <v>962207.67999999993</v>
      </c>
      <c r="C24" s="138"/>
      <c r="D24" s="137">
        <v>160366.78</v>
      </c>
      <c r="E24" s="139">
        <v>142527.63999999998</v>
      </c>
      <c r="F24" s="161">
        <f t="shared" ref="F24:F27" si="0">+E24-D24</f>
        <v>-17839.140000000014</v>
      </c>
      <c r="G24" s="141"/>
      <c r="H24" s="142">
        <v>962207.67999999993</v>
      </c>
      <c r="I24" s="143">
        <v>0</v>
      </c>
      <c r="J24" s="161"/>
      <c r="K24" s="135"/>
    </row>
    <row r="25" spans="1:11" hidden="1" x14ac:dyDescent="0.35">
      <c r="A25" s="164" t="s">
        <v>3750</v>
      </c>
      <c r="B25" s="159">
        <v>4239339.26</v>
      </c>
      <c r="C25" s="138"/>
      <c r="D25" s="137">
        <v>706557.71000000008</v>
      </c>
      <c r="E25" s="139">
        <v>663028.80999999982</v>
      </c>
      <c r="F25" s="161">
        <f t="shared" si="0"/>
        <v>-43528.900000000256</v>
      </c>
      <c r="G25" s="141"/>
      <c r="H25" s="142">
        <v>4239339.26</v>
      </c>
      <c r="I25" s="143">
        <v>0</v>
      </c>
      <c r="J25" s="161"/>
      <c r="K25" s="135"/>
    </row>
    <row r="26" spans="1:11" hidden="1" x14ac:dyDescent="0.35">
      <c r="A26" s="164" t="s">
        <v>3754</v>
      </c>
      <c r="B26" s="159">
        <v>390574.26</v>
      </c>
      <c r="C26" s="138"/>
      <c r="D26" s="137">
        <v>65095.71</v>
      </c>
      <c r="E26" s="139">
        <v>18294.080000000002</v>
      </c>
      <c r="F26" s="161">
        <f t="shared" si="0"/>
        <v>-46801.63</v>
      </c>
      <c r="G26" s="141"/>
      <c r="H26" s="142">
        <v>390574.26</v>
      </c>
      <c r="I26" s="143">
        <v>0</v>
      </c>
      <c r="J26" s="161"/>
      <c r="K26" s="135"/>
    </row>
    <row r="27" spans="1:11" hidden="1" x14ac:dyDescent="0.35">
      <c r="A27" s="164" t="s">
        <v>3752</v>
      </c>
      <c r="B27" s="159">
        <v>674903.75</v>
      </c>
      <c r="C27" s="138"/>
      <c r="D27" s="137">
        <v>112483.96</v>
      </c>
      <c r="E27" s="139">
        <v>48477.210000000006</v>
      </c>
      <c r="F27" s="161">
        <f t="shared" si="0"/>
        <v>-64006.75</v>
      </c>
      <c r="G27" s="141"/>
      <c r="H27" s="142">
        <v>674903.75</v>
      </c>
      <c r="I27" s="143">
        <v>0</v>
      </c>
      <c r="J27" s="161"/>
      <c r="K27" s="135"/>
    </row>
    <row r="28" spans="1:11" x14ac:dyDescent="0.35">
      <c r="A28" s="164"/>
      <c r="B28" s="137"/>
      <c r="C28" s="138"/>
      <c r="D28" s="137"/>
      <c r="E28" s="139"/>
      <c r="F28" s="140"/>
      <c r="G28" s="141"/>
      <c r="H28" s="142"/>
      <c r="I28" s="143"/>
      <c r="J28" s="140"/>
      <c r="K28" s="135"/>
    </row>
    <row r="29" spans="1:11" x14ac:dyDescent="0.35">
      <c r="A29" s="165" t="s">
        <v>3771</v>
      </c>
      <c r="B29" s="137">
        <v>6465686</v>
      </c>
      <c r="C29" s="166"/>
      <c r="D29" s="137">
        <v>3188461</v>
      </c>
      <c r="E29" s="139">
        <v>2942468.5</v>
      </c>
      <c r="F29" s="140">
        <v>-245992.5</v>
      </c>
      <c r="G29" s="167"/>
      <c r="H29" s="142">
        <v>6806011.25</v>
      </c>
      <c r="I29" s="143">
        <v>0</v>
      </c>
      <c r="J29" s="140">
        <v>0</v>
      </c>
      <c r="K29" s="168"/>
    </row>
    <row r="30" spans="1:11" hidden="1" x14ac:dyDescent="0.35">
      <c r="A30" s="165"/>
      <c r="B30" s="137"/>
      <c r="C30" s="166"/>
      <c r="D30" s="137"/>
      <c r="E30" s="139"/>
      <c r="F30" s="140"/>
      <c r="G30" s="167"/>
      <c r="H30" s="142"/>
      <c r="I30" s="143"/>
      <c r="J30" s="140"/>
      <c r="K30" s="168"/>
    </row>
    <row r="31" spans="1:11" hidden="1" x14ac:dyDescent="0.35">
      <c r="A31" s="170" t="s">
        <v>3755</v>
      </c>
      <c r="B31" s="137"/>
      <c r="C31" s="146"/>
      <c r="D31" s="137"/>
      <c r="E31" s="139"/>
      <c r="F31" s="140"/>
      <c r="G31" s="148"/>
      <c r="H31" s="142"/>
      <c r="I31" s="143"/>
      <c r="J31" s="140"/>
      <c r="K31" s="119"/>
    </row>
    <row r="32" spans="1:11" hidden="1" x14ac:dyDescent="0.35">
      <c r="A32" s="158"/>
      <c r="B32" s="137"/>
      <c r="C32" s="160"/>
      <c r="D32" s="137"/>
      <c r="E32" s="139"/>
      <c r="F32" s="140"/>
      <c r="G32" s="162"/>
      <c r="H32" s="142"/>
      <c r="I32" s="143"/>
      <c r="J32" s="140"/>
      <c r="K32" s="135"/>
    </row>
    <row r="33" spans="1:11" hidden="1" x14ac:dyDescent="0.35">
      <c r="A33" s="164" t="s">
        <v>3748</v>
      </c>
      <c r="B33" s="137">
        <v>0</v>
      </c>
      <c r="C33" s="160"/>
      <c r="D33" s="137">
        <v>0</v>
      </c>
      <c r="E33" s="139">
        <v>898.17</v>
      </c>
      <c r="F33" s="140">
        <v>898.17</v>
      </c>
      <c r="G33" s="162"/>
      <c r="H33" s="142">
        <v>0</v>
      </c>
      <c r="I33" s="143">
        <v>0</v>
      </c>
      <c r="J33" s="140"/>
      <c r="K33" s="135"/>
    </row>
    <row r="34" spans="1:11" hidden="1" x14ac:dyDescent="0.35">
      <c r="A34" s="164" t="s">
        <v>3770</v>
      </c>
      <c r="B34" s="137">
        <v>164958</v>
      </c>
      <c r="C34" s="138"/>
      <c r="D34" s="137">
        <v>27493</v>
      </c>
      <c r="E34" s="139">
        <v>47943.19</v>
      </c>
      <c r="F34" s="140">
        <v>20450.190000000002</v>
      </c>
      <c r="G34" s="141"/>
      <c r="H34" s="142">
        <v>164958</v>
      </c>
      <c r="I34" s="143">
        <v>0</v>
      </c>
      <c r="J34" s="140"/>
      <c r="K34" s="135"/>
    </row>
    <row r="35" spans="1:11" hidden="1" x14ac:dyDescent="0.35">
      <c r="A35" s="164" t="s">
        <v>3750</v>
      </c>
      <c r="B35" s="137">
        <f>3877555.11-117919</f>
        <v>3759636.11</v>
      </c>
      <c r="C35" s="138"/>
      <c r="D35" s="137">
        <v>646758.84</v>
      </c>
      <c r="E35" s="139">
        <v>361763.64</v>
      </c>
      <c r="F35" s="140">
        <v>-284995.19999999995</v>
      </c>
      <c r="G35" s="141"/>
      <c r="H35" s="142">
        <f>3877555.11-117919</f>
        <v>3759636.11</v>
      </c>
      <c r="I35" s="143">
        <v>0</v>
      </c>
      <c r="J35" s="140"/>
      <c r="K35" s="135"/>
    </row>
    <row r="36" spans="1:11" hidden="1" x14ac:dyDescent="0.35">
      <c r="A36" s="164" t="s">
        <v>3754</v>
      </c>
      <c r="B36" s="137">
        <v>117854</v>
      </c>
      <c r="C36" s="160"/>
      <c r="D36" s="137">
        <v>1654</v>
      </c>
      <c r="E36" s="139">
        <v>1654.21</v>
      </c>
      <c r="F36" s="140">
        <v>0.21000000000003638</v>
      </c>
      <c r="G36" s="162"/>
      <c r="H36" s="142">
        <v>117854</v>
      </c>
      <c r="I36" s="143">
        <v>0</v>
      </c>
      <c r="J36" s="140"/>
      <c r="K36" s="135"/>
    </row>
    <row r="37" spans="1:11" hidden="1" x14ac:dyDescent="0.35">
      <c r="A37" s="164" t="s">
        <v>3752</v>
      </c>
      <c r="B37" s="137">
        <v>213836</v>
      </c>
      <c r="C37" s="138"/>
      <c r="D37" s="137">
        <v>26809</v>
      </c>
      <c r="E37" s="139">
        <v>22638.129999999997</v>
      </c>
      <c r="F37" s="140">
        <v>-4170.8700000000026</v>
      </c>
      <c r="G37" s="141"/>
      <c r="H37" s="142">
        <v>213836</v>
      </c>
      <c r="I37" s="143">
        <v>0</v>
      </c>
      <c r="J37" s="140"/>
      <c r="K37" s="135"/>
    </row>
    <row r="38" spans="1:11" hidden="1" x14ac:dyDescent="0.35">
      <c r="A38" s="164" t="s">
        <v>3772</v>
      </c>
      <c r="B38" s="137">
        <f>548016+199103</f>
        <v>747119</v>
      </c>
      <c r="C38" s="138"/>
      <c r="D38" s="137">
        <f>102050+33184</f>
        <v>135234</v>
      </c>
      <c r="E38" s="139">
        <f>45787.34+35499</f>
        <v>81286.34</v>
      </c>
      <c r="F38" s="140">
        <v>-53947.66</v>
      </c>
      <c r="G38" s="141"/>
      <c r="H38" s="142">
        <f>548016+199103</f>
        <v>747119</v>
      </c>
      <c r="I38" s="143">
        <v>0</v>
      </c>
      <c r="J38" s="140"/>
      <c r="K38" s="135"/>
    </row>
    <row r="39" spans="1:11" hidden="1" x14ac:dyDescent="0.35">
      <c r="A39" s="164" t="s">
        <v>3756</v>
      </c>
      <c r="B39" s="137">
        <v>2080000</v>
      </c>
      <c r="C39" s="138"/>
      <c r="D39" s="137">
        <v>346667</v>
      </c>
      <c r="E39" s="139">
        <v>346667</v>
      </c>
      <c r="F39" s="140">
        <v>0</v>
      </c>
      <c r="G39" s="141"/>
      <c r="H39" s="142">
        <v>2080000</v>
      </c>
      <c r="I39" s="143">
        <v>0</v>
      </c>
      <c r="J39" s="140"/>
      <c r="K39" s="135"/>
    </row>
    <row r="40" spans="1:11" x14ac:dyDescent="0.35">
      <c r="A40" s="127"/>
      <c r="B40" s="137"/>
      <c r="C40" s="138"/>
      <c r="D40" s="137"/>
      <c r="E40" s="139"/>
      <c r="F40" s="140"/>
      <c r="G40" s="141"/>
      <c r="H40" s="142"/>
      <c r="I40" s="143"/>
      <c r="J40" s="140"/>
      <c r="K40" s="135"/>
    </row>
    <row r="41" spans="1:11" x14ac:dyDescent="0.35">
      <c r="A41" s="149" t="s">
        <v>3755</v>
      </c>
      <c r="B41" s="137">
        <v>8631541</v>
      </c>
      <c r="C41" s="171"/>
      <c r="D41" s="137">
        <v>3502064</v>
      </c>
      <c r="E41" s="139">
        <f>+'[2]I&amp;E account'!$E$41</f>
        <v>3773557.2750000013</v>
      </c>
      <c r="F41" s="140">
        <v>271493.2750000013</v>
      </c>
      <c r="G41" s="172"/>
      <c r="H41" s="142">
        <f>SUM(H33:H39)</f>
        <v>7083403.1099999994</v>
      </c>
      <c r="I41" s="143">
        <v>0</v>
      </c>
      <c r="J41" s="140">
        <v>0</v>
      </c>
      <c r="K41" s="135"/>
    </row>
    <row r="42" spans="1:11" x14ac:dyDescent="0.35">
      <c r="A42" s="149"/>
      <c r="B42" s="173"/>
      <c r="C42" s="171"/>
      <c r="D42" s="173"/>
      <c r="E42" s="169"/>
      <c r="F42" s="174"/>
      <c r="G42" s="172"/>
      <c r="H42" s="169"/>
      <c r="I42" s="175"/>
      <c r="J42" s="174"/>
      <c r="K42" s="135"/>
    </row>
    <row r="43" spans="1:11" x14ac:dyDescent="0.35">
      <c r="A43" s="149" t="s">
        <v>3773</v>
      </c>
      <c r="B43" s="176">
        <f>B29+B41</f>
        <v>15097227</v>
      </c>
      <c r="C43" s="171"/>
      <c r="D43" s="178">
        <f>SUM(D29+D41)</f>
        <v>6690525</v>
      </c>
      <c r="E43" s="178">
        <f>SUM(E29+E41)</f>
        <v>6716025.7750000013</v>
      </c>
      <c r="F43" s="178">
        <v>25500.775000001304</v>
      </c>
      <c r="G43" s="172"/>
      <c r="H43" s="177">
        <f>H41+H29</f>
        <v>13889414.359999999</v>
      </c>
      <c r="I43" s="191">
        <v>0</v>
      </c>
      <c r="J43" s="178">
        <f>SUM(J29:J41)</f>
        <v>0</v>
      </c>
      <c r="K43" s="135"/>
    </row>
    <row r="44" spans="1:11" x14ac:dyDescent="0.35">
      <c r="A44" s="149"/>
      <c r="B44" s="137"/>
      <c r="C44" s="138"/>
      <c r="D44" s="137"/>
      <c r="E44" s="142"/>
      <c r="F44" s="140"/>
      <c r="G44" s="141"/>
      <c r="H44" s="142"/>
      <c r="I44" s="143"/>
      <c r="J44" s="140"/>
      <c r="K44" s="135"/>
    </row>
    <row r="45" spans="1:11" x14ac:dyDescent="0.35">
      <c r="A45" s="179" t="s">
        <v>3786</v>
      </c>
      <c r="B45" s="137"/>
      <c r="C45" s="138"/>
      <c r="D45" s="137"/>
      <c r="E45" s="142"/>
      <c r="F45" s="140"/>
      <c r="G45" s="141"/>
      <c r="H45" s="142"/>
      <c r="I45" s="143"/>
      <c r="J45" s="140"/>
      <c r="K45" s="135"/>
    </row>
    <row r="46" spans="1:11" hidden="1" x14ac:dyDescent="0.35">
      <c r="A46" s="179" t="s">
        <v>3751</v>
      </c>
      <c r="B46" s="137" t="s">
        <v>3713</v>
      </c>
      <c r="C46" s="138"/>
      <c r="D46" s="137" t="s">
        <v>3713</v>
      </c>
      <c r="E46" s="142" t="s">
        <v>3713</v>
      </c>
      <c r="F46" s="140" t="s">
        <v>3713</v>
      </c>
      <c r="G46" s="141"/>
      <c r="H46" s="142" t="s">
        <v>3713</v>
      </c>
      <c r="I46" s="143" t="s">
        <v>3713</v>
      </c>
      <c r="J46" s="140"/>
      <c r="K46" s="135"/>
    </row>
    <row r="47" spans="1:11" hidden="1" x14ac:dyDescent="0.35">
      <c r="A47" s="127" t="s">
        <v>3757</v>
      </c>
      <c r="B47" s="137">
        <v>36872905</v>
      </c>
      <c r="C47" s="138"/>
      <c r="D47" s="137">
        <v>4997188</v>
      </c>
      <c r="E47" s="142">
        <v>4894167</v>
      </c>
      <c r="F47" s="140">
        <v>-103021</v>
      </c>
      <c r="G47" s="141"/>
      <c r="H47" s="142">
        <v>36872905</v>
      </c>
      <c r="I47" s="143">
        <v>0</v>
      </c>
      <c r="J47" s="140"/>
      <c r="K47" s="135"/>
    </row>
    <row r="48" spans="1:11" hidden="1" x14ac:dyDescent="0.35">
      <c r="A48" s="127" t="s">
        <v>3759</v>
      </c>
      <c r="B48" s="137">
        <v>10615746</v>
      </c>
      <c r="C48" s="138"/>
      <c r="D48" s="137">
        <v>2042097</v>
      </c>
      <c r="E48" s="142">
        <v>2033170</v>
      </c>
      <c r="F48" s="140">
        <v>-8927</v>
      </c>
      <c r="G48" s="141"/>
      <c r="H48" s="142">
        <v>10615746</v>
      </c>
      <c r="I48" s="143">
        <v>0</v>
      </c>
      <c r="J48" s="140"/>
      <c r="K48" s="135"/>
    </row>
    <row r="49" spans="1:11" hidden="1" x14ac:dyDescent="0.35">
      <c r="A49" s="127" t="s">
        <v>3758</v>
      </c>
      <c r="B49" s="137">
        <v>6555720</v>
      </c>
      <c r="C49" s="138"/>
      <c r="D49" s="137">
        <v>1171880</v>
      </c>
      <c r="E49" s="142">
        <v>1132505</v>
      </c>
      <c r="F49" s="140">
        <v>-39375</v>
      </c>
      <c r="G49" s="141"/>
      <c r="H49" s="142">
        <v>6555720</v>
      </c>
      <c r="I49" s="143">
        <v>0</v>
      </c>
      <c r="J49" s="140"/>
      <c r="K49" s="135"/>
    </row>
    <row r="50" spans="1:11" hidden="1" x14ac:dyDescent="0.35">
      <c r="A50" s="127" t="s">
        <v>3760</v>
      </c>
      <c r="B50" s="137">
        <v>2683629</v>
      </c>
      <c r="C50" s="138"/>
      <c r="D50" s="137">
        <v>142944</v>
      </c>
      <c r="E50" s="137">
        <v>158707.66000000015</v>
      </c>
      <c r="F50" s="140">
        <v>15763.660000000149</v>
      </c>
      <c r="G50" s="141"/>
      <c r="H50" s="137">
        <v>2683629</v>
      </c>
      <c r="I50" s="143">
        <v>0</v>
      </c>
      <c r="J50" s="140"/>
      <c r="K50" s="135"/>
    </row>
    <row r="51" spans="1:11" ht="21.65" customHeight="1" x14ac:dyDescent="0.35">
      <c r="A51" s="145" t="s">
        <v>3751</v>
      </c>
      <c r="B51" s="137">
        <v>55926828</v>
      </c>
      <c r="C51" s="192"/>
      <c r="D51" s="137">
        <v>25850206</v>
      </c>
      <c r="E51" s="142">
        <v>25520419</v>
      </c>
      <c r="F51" s="140">
        <v>-329787</v>
      </c>
      <c r="G51" s="141"/>
      <c r="H51" s="142">
        <f t="shared" ref="H51:I51" si="1">SUM(H47:H50)</f>
        <v>56728000</v>
      </c>
      <c r="I51" s="143">
        <f t="shared" si="1"/>
        <v>0</v>
      </c>
      <c r="J51" s="140">
        <v>0</v>
      </c>
      <c r="K51" s="135"/>
    </row>
    <row r="52" spans="1:11" ht="6.65" customHeight="1" x14ac:dyDescent="0.35">
      <c r="A52" s="193"/>
      <c r="B52" s="137"/>
      <c r="C52" s="192"/>
      <c r="D52" s="137"/>
      <c r="E52" s="142"/>
      <c r="F52" s="140"/>
      <c r="G52" s="141"/>
      <c r="H52" s="142"/>
      <c r="I52" s="143"/>
      <c r="J52" s="140"/>
      <c r="K52" s="135"/>
    </row>
    <row r="53" spans="1:11" hidden="1" x14ac:dyDescent="0.35">
      <c r="A53" s="145" t="s">
        <v>3761</v>
      </c>
      <c r="B53" s="137"/>
      <c r="C53" s="192"/>
      <c r="D53" s="137"/>
      <c r="E53" s="142"/>
      <c r="F53" s="140"/>
      <c r="G53" s="141"/>
      <c r="H53" s="142"/>
      <c r="I53" s="143"/>
      <c r="J53" s="140"/>
      <c r="K53" s="135"/>
    </row>
    <row r="54" spans="1:11" hidden="1" x14ac:dyDescent="0.35">
      <c r="A54" s="193" t="s">
        <v>3762</v>
      </c>
      <c r="B54" s="137">
        <v>24306234</v>
      </c>
      <c r="C54" s="192"/>
      <c r="D54" s="137">
        <v>4051039</v>
      </c>
      <c r="E54" s="142">
        <v>4051040.3600000003</v>
      </c>
      <c r="F54" s="140">
        <v>1.3600000003352761</v>
      </c>
      <c r="G54" s="141"/>
      <c r="H54" s="142">
        <v>24306234</v>
      </c>
      <c r="I54" s="143">
        <v>0</v>
      </c>
      <c r="J54" s="140"/>
      <c r="K54" s="135"/>
    </row>
    <row r="55" spans="1:11" hidden="1" x14ac:dyDescent="0.35">
      <c r="A55" s="193" t="s">
        <v>3763</v>
      </c>
      <c r="B55" s="137">
        <v>2378706</v>
      </c>
      <c r="C55" s="192"/>
      <c r="D55" s="137">
        <v>396451</v>
      </c>
      <c r="E55" s="142">
        <v>396451.03</v>
      </c>
      <c r="F55" s="140">
        <v>3.0000000027939677E-2</v>
      </c>
      <c r="G55" s="141"/>
      <c r="H55" s="142">
        <v>2378706</v>
      </c>
      <c r="I55" s="143">
        <v>0</v>
      </c>
      <c r="J55" s="140"/>
      <c r="K55" s="135"/>
    </row>
    <row r="56" spans="1:11" hidden="1" x14ac:dyDescent="0.35">
      <c r="A56" s="193" t="s">
        <v>3764</v>
      </c>
      <c r="B56" s="137">
        <v>7500000</v>
      </c>
      <c r="C56" s="192"/>
      <c r="D56" s="137">
        <v>1250000</v>
      </c>
      <c r="E56" s="142">
        <v>1246315.79</v>
      </c>
      <c r="F56" s="140">
        <v>-3684.2099999999627</v>
      </c>
      <c r="G56" s="141"/>
      <c r="H56" s="142">
        <v>7500000</v>
      </c>
      <c r="I56" s="143">
        <v>0</v>
      </c>
      <c r="J56" s="140"/>
      <c r="K56" s="135"/>
    </row>
    <row r="57" spans="1:11" hidden="1" x14ac:dyDescent="0.35">
      <c r="A57" s="193" t="s">
        <v>3765</v>
      </c>
      <c r="B57" s="137">
        <v>0</v>
      </c>
      <c r="C57" s="192"/>
      <c r="D57" s="137">
        <v>0</v>
      </c>
      <c r="E57" s="142">
        <v>0</v>
      </c>
      <c r="F57" s="140"/>
      <c r="G57" s="141"/>
      <c r="H57" s="142">
        <v>0</v>
      </c>
      <c r="I57" s="143">
        <v>0</v>
      </c>
      <c r="J57" s="140"/>
      <c r="K57" s="135"/>
    </row>
    <row r="58" spans="1:11" x14ac:dyDescent="0.35">
      <c r="A58" s="145" t="s">
        <v>3761</v>
      </c>
      <c r="B58" s="137">
        <v>34411000</v>
      </c>
      <c r="C58" s="192"/>
      <c r="D58" s="137">
        <v>17205500</v>
      </c>
      <c r="E58" s="142">
        <v>17167017</v>
      </c>
      <c r="F58" s="140">
        <v>-38483</v>
      </c>
      <c r="G58" s="141"/>
      <c r="H58" s="142">
        <v>34184940</v>
      </c>
      <c r="I58" s="143">
        <v>0</v>
      </c>
      <c r="J58" s="194" t="s">
        <v>3768</v>
      </c>
      <c r="K58" s="135"/>
    </row>
    <row r="59" spans="1:11" ht="7.5" customHeight="1" x14ac:dyDescent="0.35">
      <c r="A59" s="193"/>
      <c r="B59" s="137"/>
      <c r="C59" s="192"/>
      <c r="D59" s="137"/>
      <c r="E59" s="142"/>
      <c r="F59" s="140"/>
      <c r="G59" s="141"/>
      <c r="H59" s="142"/>
      <c r="I59" s="143"/>
      <c r="J59" s="140"/>
      <c r="K59" s="135"/>
    </row>
    <row r="60" spans="1:11" x14ac:dyDescent="0.35">
      <c r="A60" s="220" t="s">
        <v>3766</v>
      </c>
      <c r="B60" s="137">
        <v>919001</v>
      </c>
      <c r="C60" s="192"/>
      <c r="D60" s="137">
        <v>459500</v>
      </c>
      <c r="E60" s="142">
        <v>347469</v>
      </c>
      <c r="F60" s="140">
        <v>-112031</v>
      </c>
      <c r="G60" s="141"/>
      <c r="H60" s="142">
        <v>845646</v>
      </c>
      <c r="I60" s="143">
        <v>0</v>
      </c>
      <c r="J60" s="194">
        <v>0</v>
      </c>
      <c r="K60" s="135"/>
    </row>
    <row r="61" spans="1:11" x14ac:dyDescent="0.35">
      <c r="A61" s="127"/>
      <c r="B61" s="137"/>
      <c r="C61" s="138"/>
      <c r="D61" s="137"/>
      <c r="E61" s="142"/>
      <c r="F61" s="140"/>
      <c r="G61" s="141"/>
      <c r="H61" s="142"/>
      <c r="I61" s="143"/>
      <c r="J61" s="140"/>
      <c r="K61" s="135"/>
    </row>
    <row r="62" spans="1:11" x14ac:dyDescent="0.35">
      <c r="A62" s="149" t="s">
        <v>3767</v>
      </c>
      <c r="B62" s="176">
        <f>+B51+B58+B60</f>
        <v>91256829</v>
      </c>
      <c r="C62" s="171"/>
      <c r="D62" s="178">
        <f t="shared" ref="D62:E62" si="2">D51+D58+D60</f>
        <v>43515206</v>
      </c>
      <c r="E62" s="178">
        <f t="shared" si="2"/>
        <v>43034905</v>
      </c>
      <c r="F62" s="178">
        <v>-480301</v>
      </c>
      <c r="G62" s="172"/>
      <c r="H62" s="177">
        <v>91758586</v>
      </c>
      <c r="I62" s="191">
        <v>0</v>
      </c>
      <c r="J62" s="178">
        <f>SUM(J51:J60)</f>
        <v>0</v>
      </c>
      <c r="K62" s="135"/>
    </row>
    <row r="63" spans="1:11" x14ac:dyDescent="0.35">
      <c r="A63" s="149"/>
      <c r="B63" s="137"/>
      <c r="C63" s="171"/>
      <c r="D63" s="137"/>
      <c r="E63" s="195"/>
      <c r="F63" s="174"/>
      <c r="G63" s="172"/>
      <c r="H63" s="169"/>
      <c r="I63" s="175"/>
      <c r="J63" s="174"/>
      <c r="K63" s="135"/>
    </row>
    <row r="64" spans="1:11" x14ac:dyDescent="0.35">
      <c r="A64" s="127"/>
      <c r="B64" s="137"/>
      <c r="C64" s="129"/>
      <c r="D64" s="137"/>
      <c r="E64" s="196"/>
      <c r="F64" s="140"/>
      <c r="G64" s="132"/>
      <c r="H64" s="144"/>
      <c r="I64" s="143"/>
      <c r="J64" s="140"/>
      <c r="K64" s="135"/>
    </row>
    <row r="65" spans="1:11" ht="15" thickBot="1" x14ac:dyDescent="0.4">
      <c r="A65" s="180" t="s">
        <v>3774</v>
      </c>
      <c r="B65" s="183">
        <f>+B19+B43+B62</f>
        <v>0</v>
      </c>
      <c r="C65" s="181"/>
      <c r="D65" s="183">
        <f>+D19+D43+D62</f>
        <v>454800</v>
      </c>
      <c r="E65" s="183">
        <f>+E19+E43+E62</f>
        <v>-0.22500000149011612</v>
      </c>
      <c r="F65" s="183">
        <v>-454800.2249999987</v>
      </c>
      <c r="G65" s="182"/>
      <c r="H65" s="183" t="e">
        <f>+H19+H43+H62+#REF!</f>
        <v>#REF!</v>
      </c>
      <c r="I65" s="183" t="e">
        <f>+I19+I43+I62+#REF!</f>
        <v>#REF!</v>
      </c>
      <c r="J65" s="197">
        <f>+J43+J62</f>
        <v>0</v>
      </c>
      <c r="K65" s="184"/>
    </row>
    <row r="67" spans="1:11" x14ac:dyDescent="0.35">
      <c r="A67" s="221" t="s">
        <v>3779</v>
      </c>
    </row>
  </sheetData>
  <mergeCells count="4">
    <mergeCell ref="D7:F7"/>
    <mergeCell ref="H7:I7"/>
    <mergeCell ref="A2:J2"/>
    <mergeCell ref="A4:J4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K72"/>
  <sheetViews>
    <sheetView topLeftCell="A10" zoomScale="70" zoomScaleNormal="70" workbookViewId="0">
      <selection activeCell="H6" sqref="H6"/>
    </sheetView>
  </sheetViews>
  <sheetFormatPr defaultColWidth="9.08984375" defaultRowHeight="15.5" x14ac:dyDescent="0.35"/>
  <cols>
    <col min="1" max="1" width="106.453125" style="54" customWidth="1"/>
    <col min="2" max="2" width="19.36328125" style="54" hidden="1" customWidth="1"/>
    <col min="3" max="3" width="21.90625" style="54" hidden="1" customWidth="1"/>
    <col min="4" max="5" width="19.36328125" style="54" hidden="1" customWidth="1"/>
    <col min="6" max="6" width="21.6328125" style="94" bestFit="1" customWidth="1"/>
    <col min="7" max="7" width="5.453125" style="54" customWidth="1"/>
    <col min="8" max="9" width="11.54296875" style="54" bestFit="1" customWidth="1"/>
    <col min="10" max="16384" width="9.08984375" style="54"/>
  </cols>
  <sheetData>
    <row r="1" spans="1:6" ht="18" x14ac:dyDescent="0.4">
      <c r="F1" s="218" t="s">
        <v>3783</v>
      </c>
    </row>
    <row r="3" spans="1:6" x14ac:dyDescent="0.35">
      <c r="A3" s="51"/>
      <c r="B3" s="52"/>
      <c r="C3" s="52"/>
      <c r="D3" s="52"/>
      <c r="E3" s="52"/>
      <c r="F3" s="53"/>
    </row>
    <row r="4" spans="1:6" ht="25" x14ac:dyDescent="0.5">
      <c r="A4" s="229" t="s">
        <v>3700</v>
      </c>
      <c r="B4" s="230"/>
      <c r="C4" s="230"/>
      <c r="D4" s="230"/>
      <c r="E4" s="230"/>
      <c r="F4" s="231"/>
    </row>
    <row r="5" spans="1:6" x14ac:dyDescent="0.35">
      <c r="A5" s="55"/>
      <c r="B5" s="56"/>
      <c r="C5" s="56"/>
      <c r="D5" s="56"/>
      <c r="E5" s="56"/>
      <c r="F5" s="57"/>
    </row>
    <row r="6" spans="1:6" ht="23" x14ac:dyDescent="0.5">
      <c r="A6" s="232" t="s">
        <v>3777</v>
      </c>
      <c r="B6" s="233"/>
      <c r="C6" s="233"/>
      <c r="D6" s="233"/>
      <c r="E6" s="233"/>
      <c r="F6" s="234"/>
    </row>
    <row r="7" spans="1:6" x14ac:dyDescent="0.35">
      <c r="A7" s="55"/>
      <c r="B7" s="56"/>
      <c r="C7" s="56"/>
      <c r="D7" s="56"/>
      <c r="E7" s="56"/>
      <c r="F7" s="57"/>
    </row>
    <row r="8" spans="1:6" ht="20" x14ac:dyDescent="0.4">
      <c r="A8" s="235" t="s">
        <v>3739</v>
      </c>
      <c r="B8" s="236"/>
      <c r="C8" s="236"/>
      <c r="D8" s="236"/>
      <c r="E8" s="236"/>
      <c r="F8" s="237"/>
    </row>
    <row r="9" spans="1:6" ht="5.4" customHeight="1" x14ac:dyDescent="0.35">
      <c r="A9" s="55"/>
      <c r="B9" s="56"/>
      <c r="C9" s="56"/>
      <c r="D9" s="56"/>
      <c r="E9" s="56"/>
      <c r="F9" s="57"/>
    </row>
    <row r="10" spans="1:6" x14ac:dyDescent="0.35">
      <c r="A10" s="58"/>
      <c r="B10" s="59"/>
      <c r="C10" s="59"/>
      <c r="D10" s="59"/>
      <c r="E10" s="59"/>
      <c r="F10" s="60"/>
    </row>
    <row r="11" spans="1:6" ht="16.5" x14ac:dyDescent="0.35">
      <c r="A11" s="201"/>
      <c r="B11" s="202" t="s">
        <v>3701</v>
      </c>
      <c r="C11" s="202" t="s">
        <v>3702</v>
      </c>
      <c r="D11" s="202" t="s">
        <v>3703</v>
      </c>
      <c r="E11" s="202" t="s">
        <v>3682</v>
      </c>
      <c r="F11" s="203"/>
    </row>
    <row r="12" spans="1:6" ht="16.5" x14ac:dyDescent="0.35">
      <c r="A12" s="201"/>
      <c r="B12" s="202" t="s">
        <v>3704</v>
      </c>
      <c r="C12" s="202" t="s">
        <v>3705</v>
      </c>
      <c r="D12" s="202" t="s">
        <v>3704</v>
      </c>
      <c r="E12" s="202"/>
      <c r="F12" s="203" t="s">
        <v>3706</v>
      </c>
    </row>
    <row r="13" spans="1:6" ht="16.5" x14ac:dyDescent="0.35">
      <c r="A13" s="201"/>
      <c r="B13" s="202" t="s">
        <v>35</v>
      </c>
      <c r="C13" s="202" t="s">
        <v>35</v>
      </c>
      <c r="D13" s="202" t="s">
        <v>35</v>
      </c>
      <c r="E13" s="202"/>
      <c r="F13" s="204" t="s">
        <v>3736</v>
      </c>
    </row>
    <row r="14" spans="1:6" ht="16.5" x14ac:dyDescent="0.35">
      <c r="A14" s="201"/>
      <c r="B14" s="202" t="s">
        <v>35</v>
      </c>
      <c r="C14" s="202" t="s">
        <v>35</v>
      </c>
      <c r="D14" s="202" t="s">
        <v>35</v>
      </c>
      <c r="E14" s="202"/>
      <c r="F14" s="203" t="s">
        <v>3707</v>
      </c>
    </row>
    <row r="15" spans="1:6" ht="16.5" x14ac:dyDescent="0.35">
      <c r="A15" s="205"/>
      <c r="B15" s="206"/>
      <c r="C15" s="206"/>
      <c r="D15" s="206"/>
      <c r="E15" s="206"/>
      <c r="F15" s="207"/>
    </row>
    <row r="16" spans="1:6" ht="16.5" x14ac:dyDescent="0.35">
      <c r="A16" s="217" t="s">
        <v>3780</v>
      </c>
      <c r="B16" s="206"/>
      <c r="C16" s="206"/>
      <c r="D16" s="206"/>
      <c r="E16" s="206"/>
      <c r="F16" s="207"/>
    </row>
    <row r="17" spans="1:11" ht="16.5" x14ac:dyDescent="0.35">
      <c r="A17" s="208" t="s">
        <v>3708</v>
      </c>
      <c r="B17" s="209">
        <v>0</v>
      </c>
      <c r="C17" s="209">
        <v>0</v>
      </c>
      <c r="D17" s="209">
        <v>0</v>
      </c>
      <c r="E17" s="209"/>
      <c r="F17" s="210">
        <f>D17+E17</f>
        <v>0</v>
      </c>
    </row>
    <row r="18" spans="1:11" ht="16.5" x14ac:dyDescent="0.35">
      <c r="A18" s="208" t="s">
        <v>3709</v>
      </c>
      <c r="B18" s="209"/>
      <c r="C18" s="209"/>
      <c r="D18" s="209"/>
      <c r="E18" s="209"/>
      <c r="F18" s="210">
        <v>0</v>
      </c>
    </row>
    <row r="19" spans="1:11" ht="16.5" x14ac:dyDescent="0.35">
      <c r="A19" s="208" t="s">
        <v>3710</v>
      </c>
      <c r="B19" s="209">
        <v>0</v>
      </c>
      <c r="C19" s="209">
        <v>0</v>
      </c>
      <c r="D19" s="209">
        <v>0</v>
      </c>
      <c r="E19" s="209"/>
      <c r="F19" s="210">
        <f>D19+E19</f>
        <v>0</v>
      </c>
    </row>
    <row r="20" spans="1:11" ht="16.5" x14ac:dyDescent="0.35">
      <c r="A20" s="205" t="s">
        <v>35</v>
      </c>
      <c r="B20" s="211" t="s">
        <v>3711</v>
      </c>
      <c r="C20" s="211" t="s">
        <v>3711</v>
      </c>
      <c r="D20" s="211" t="s">
        <v>3711</v>
      </c>
      <c r="E20" s="211" t="s">
        <v>3711</v>
      </c>
      <c r="F20" s="210"/>
    </row>
    <row r="21" spans="1:11" ht="16.5" x14ac:dyDescent="0.35">
      <c r="A21" s="205" t="s">
        <v>3782</v>
      </c>
      <c r="B21" s="209">
        <v>0</v>
      </c>
      <c r="C21" s="209">
        <v>0</v>
      </c>
      <c r="D21" s="209">
        <v>0</v>
      </c>
      <c r="E21" s="209"/>
      <c r="F21" s="212">
        <f>SUM(F17:F20)</f>
        <v>0</v>
      </c>
    </row>
    <row r="22" spans="1:11" ht="16.5" x14ac:dyDescent="0.35">
      <c r="A22" s="205" t="s">
        <v>35</v>
      </c>
      <c r="B22" s="213" t="s">
        <v>3712</v>
      </c>
      <c r="C22" s="213" t="s">
        <v>3712</v>
      </c>
      <c r="D22" s="213" t="s">
        <v>3712</v>
      </c>
      <c r="E22" s="213" t="s">
        <v>3712</v>
      </c>
      <c r="F22" s="210"/>
      <c r="K22" s="54" t="s">
        <v>3713</v>
      </c>
    </row>
    <row r="23" spans="1:11" ht="16.5" hidden="1" x14ac:dyDescent="0.35">
      <c r="A23" s="205" t="s">
        <v>35</v>
      </c>
      <c r="B23" s="206"/>
      <c r="C23" s="206"/>
      <c r="D23" s="206"/>
      <c r="E23" s="206"/>
      <c r="F23" s="210"/>
    </row>
    <row r="24" spans="1:11" ht="16.5" hidden="1" x14ac:dyDescent="0.35">
      <c r="A24" s="205" t="s">
        <v>35</v>
      </c>
      <c r="B24" s="206"/>
      <c r="C24" s="206"/>
      <c r="D24" s="206"/>
      <c r="E24" s="206"/>
      <c r="F24" s="210"/>
    </row>
    <row r="25" spans="1:11" ht="16.5" hidden="1" x14ac:dyDescent="0.35">
      <c r="A25" s="205" t="s">
        <v>3714</v>
      </c>
      <c r="B25" s="209">
        <v>0</v>
      </c>
      <c r="C25" s="209">
        <v>0</v>
      </c>
      <c r="D25" s="209">
        <v>0</v>
      </c>
      <c r="E25" s="209"/>
      <c r="F25" s="210">
        <f>D25+E25</f>
        <v>0</v>
      </c>
    </row>
    <row r="26" spans="1:11" ht="16.5" hidden="1" x14ac:dyDescent="0.35">
      <c r="A26" s="205" t="s">
        <v>35</v>
      </c>
      <c r="B26" s="213" t="s">
        <v>3712</v>
      </c>
      <c r="C26" s="213" t="s">
        <v>3712</v>
      </c>
      <c r="D26" s="213" t="s">
        <v>3712</v>
      </c>
      <c r="E26" s="213" t="s">
        <v>3712</v>
      </c>
      <c r="F26" s="210" t="s">
        <v>3712</v>
      </c>
    </row>
    <row r="27" spans="1:11" ht="16.5" x14ac:dyDescent="0.35">
      <c r="A27" s="217" t="s">
        <v>3781</v>
      </c>
      <c r="B27" s="206"/>
      <c r="C27" s="206"/>
      <c r="D27" s="206"/>
      <c r="E27" s="206"/>
      <c r="F27" s="210"/>
    </row>
    <row r="28" spans="1:11" ht="16.5" x14ac:dyDescent="0.35">
      <c r="A28" s="208" t="s">
        <v>3715</v>
      </c>
      <c r="B28" s="209">
        <v>0</v>
      </c>
      <c r="C28" s="209">
        <v>0</v>
      </c>
      <c r="D28" s="209">
        <v>0</v>
      </c>
      <c r="E28" s="209"/>
      <c r="F28" s="210">
        <f>D28+E28</f>
        <v>0</v>
      </c>
    </row>
    <row r="29" spans="1:11" ht="16.5" x14ac:dyDescent="0.35">
      <c r="A29" s="208" t="s">
        <v>3710</v>
      </c>
      <c r="B29" s="209">
        <v>0</v>
      </c>
      <c r="C29" s="209">
        <v>137431.39000000001</v>
      </c>
      <c r="D29" s="209">
        <v>137431.39000000001</v>
      </c>
      <c r="E29" s="209">
        <f>[3]TB!Q507</f>
        <v>65966.25</v>
      </c>
      <c r="F29" s="210">
        <f>TB!O1114</f>
        <v>46968.539999999994</v>
      </c>
    </row>
    <row r="30" spans="1:11" ht="16.5" x14ac:dyDescent="0.35">
      <c r="A30" s="208" t="s">
        <v>3716</v>
      </c>
      <c r="B30" s="209">
        <v>0</v>
      </c>
      <c r="C30" s="209">
        <v>10649564.689999999</v>
      </c>
      <c r="D30" s="209">
        <v>10649564.689999999</v>
      </c>
      <c r="E30" s="209"/>
      <c r="F30" s="210">
        <f>TB!P1114</f>
        <v>26907421.02</v>
      </c>
    </row>
    <row r="31" spans="1:11" ht="16.5" x14ac:dyDescent="0.35">
      <c r="A31" s="208"/>
      <c r="B31" s="209"/>
      <c r="C31" s="209"/>
      <c r="D31" s="209"/>
      <c r="E31" s="209"/>
      <c r="F31" s="210"/>
    </row>
    <row r="32" spans="1:11" ht="16.5" x14ac:dyDescent="0.35">
      <c r="A32" s="205" t="s">
        <v>3717</v>
      </c>
      <c r="B32" s="209"/>
      <c r="C32" s="209"/>
      <c r="D32" s="209"/>
      <c r="E32" s="209"/>
      <c r="F32" s="212">
        <f>SUM(F28:F31)</f>
        <v>26954389.559999999</v>
      </c>
    </row>
    <row r="33" spans="1:9" ht="16.5" x14ac:dyDescent="0.35">
      <c r="A33" s="208"/>
      <c r="B33" s="209"/>
      <c r="C33" s="209"/>
      <c r="D33" s="209"/>
      <c r="E33" s="209"/>
      <c r="F33" s="210"/>
    </row>
    <row r="34" spans="1:9" ht="16.5" x14ac:dyDescent="0.35">
      <c r="A34" s="217" t="s">
        <v>3718</v>
      </c>
      <c r="B34" s="209"/>
      <c r="C34" s="209"/>
      <c r="D34" s="209"/>
      <c r="E34" s="209"/>
      <c r="F34" s="210"/>
    </row>
    <row r="35" spans="1:9" ht="16.5" x14ac:dyDescent="0.35">
      <c r="A35" s="208" t="s">
        <v>3719</v>
      </c>
      <c r="B35" s="209">
        <v>0</v>
      </c>
      <c r="C35" s="214">
        <v>-6208337.7400000002</v>
      </c>
      <c r="D35" s="214">
        <v>-6208337.7400000002</v>
      </c>
      <c r="E35" s="214">
        <f>[3]TB!S507</f>
        <v>-65966.25</v>
      </c>
      <c r="F35" s="210">
        <f>TB!Q1114+12240+1</f>
        <v>-20159128.129999992</v>
      </c>
    </row>
    <row r="36" spans="1:9" ht="16.5" x14ac:dyDescent="0.35">
      <c r="A36" s="208"/>
      <c r="B36" s="209"/>
      <c r="C36" s="214"/>
      <c r="D36" s="214"/>
      <c r="E36" s="214"/>
      <c r="F36" s="210"/>
    </row>
    <row r="37" spans="1:9" ht="16.5" x14ac:dyDescent="0.35">
      <c r="A37" s="205" t="s">
        <v>3720</v>
      </c>
      <c r="B37" s="209"/>
      <c r="C37" s="214"/>
      <c r="D37" s="214"/>
      <c r="E37" s="214"/>
      <c r="F37" s="212">
        <f>F35</f>
        <v>-20159128.129999992</v>
      </c>
    </row>
    <row r="38" spans="1:9" ht="16.5" x14ac:dyDescent="0.35">
      <c r="A38" s="208"/>
      <c r="B38" s="209"/>
      <c r="C38" s="214"/>
      <c r="D38" s="214"/>
      <c r="E38" s="214"/>
      <c r="F38" s="210"/>
    </row>
    <row r="39" spans="1:9" ht="16.5" x14ac:dyDescent="0.35">
      <c r="A39" s="217" t="s">
        <v>3721</v>
      </c>
      <c r="B39" s="209"/>
      <c r="C39" s="214"/>
      <c r="D39" s="214"/>
      <c r="E39" s="214"/>
      <c r="F39" s="210"/>
    </row>
    <row r="40" spans="1:9" ht="16.5" x14ac:dyDescent="0.35">
      <c r="A40" s="208" t="s">
        <v>3719</v>
      </c>
      <c r="B40" s="209"/>
      <c r="C40" s="214"/>
      <c r="D40" s="214"/>
      <c r="E40" s="214"/>
      <c r="F40" s="210">
        <v>0</v>
      </c>
    </row>
    <row r="41" spans="1:9" ht="16.5" x14ac:dyDescent="0.35">
      <c r="A41" s="208" t="s">
        <v>2087</v>
      </c>
      <c r="B41" s="209">
        <v>0</v>
      </c>
      <c r="C41" s="209">
        <v>0</v>
      </c>
      <c r="D41" s="209">
        <v>0</v>
      </c>
      <c r="E41" s="209"/>
      <c r="F41" s="210">
        <f>D41+E41</f>
        <v>0</v>
      </c>
    </row>
    <row r="42" spans="1:9" ht="16.5" hidden="1" x14ac:dyDescent="0.35">
      <c r="A42" s="205" t="s">
        <v>35</v>
      </c>
      <c r="B42" s="206"/>
      <c r="C42" s="206"/>
      <c r="D42" s="206"/>
      <c r="E42" s="206"/>
      <c r="F42" s="210"/>
    </row>
    <row r="43" spans="1:9" ht="16.5" x14ac:dyDescent="0.35">
      <c r="A43" s="205" t="s">
        <v>35</v>
      </c>
      <c r="B43" s="211" t="s">
        <v>3711</v>
      </c>
      <c r="C43" s="211" t="s">
        <v>3711</v>
      </c>
      <c r="D43" s="211" t="s">
        <v>3711</v>
      </c>
      <c r="E43" s="211" t="s">
        <v>3711</v>
      </c>
      <c r="F43" s="210"/>
    </row>
    <row r="44" spans="1:9" ht="17" thickBot="1" x14ac:dyDescent="0.4">
      <c r="A44" s="205" t="s">
        <v>3722</v>
      </c>
      <c r="B44" s="209">
        <v>0</v>
      </c>
      <c r="C44" s="209">
        <v>4578658.34</v>
      </c>
      <c r="D44" s="209">
        <v>4578658.34</v>
      </c>
      <c r="E44" s="209"/>
      <c r="F44" s="215">
        <f>F32+F37</f>
        <v>6795261.4300000072</v>
      </c>
    </row>
    <row r="45" spans="1:9" ht="17" thickTop="1" x14ac:dyDescent="0.35">
      <c r="A45" s="205" t="s">
        <v>35</v>
      </c>
      <c r="B45" s="213" t="s">
        <v>3712</v>
      </c>
      <c r="C45" s="213" t="s">
        <v>3712</v>
      </c>
      <c r="D45" s="213" t="s">
        <v>3712</v>
      </c>
      <c r="E45" s="213" t="s">
        <v>3712</v>
      </c>
      <c r="F45" s="210"/>
    </row>
    <row r="46" spans="1:9" ht="16.5" hidden="1" x14ac:dyDescent="0.35">
      <c r="A46" s="205" t="s">
        <v>35</v>
      </c>
      <c r="B46" s="206"/>
      <c r="C46" s="206"/>
      <c r="D46" s="206"/>
      <c r="E46" s="206"/>
      <c r="F46" s="210"/>
    </row>
    <row r="47" spans="1:9" ht="16.5" hidden="1" x14ac:dyDescent="0.35">
      <c r="A47" s="205" t="s">
        <v>35</v>
      </c>
      <c r="B47" s="206"/>
      <c r="C47" s="206"/>
      <c r="D47" s="206"/>
      <c r="E47" s="206"/>
      <c r="F47" s="210"/>
    </row>
    <row r="48" spans="1:9" ht="16.5" x14ac:dyDescent="0.35">
      <c r="A48" s="205" t="s">
        <v>3723</v>
      </c>
      <c r="B48" s="206"/>
      <c r="C48" s="206"/>
      <c r="D48" s="206"/>
      <c r="E48" s="206"/>
      <c r="F48" s="210"/>
      <c r="I48" s="61"/>
    </row>
    <row r="49" spans="1:10" ht="16.5" hidden="1" x14ac:dyDescent="0.35">
      <c r="A49" s="205" t="s">
        <v>3724</v>
      </c>
      <c r="B49" s="209">
        <v>0</v>
      </c>
      <c r="C49" s="209">
        <v>0</v>
      </c>
      <c r="D49" s="209">
        <v>0</v>
      </c>
      <c r="E49" s="209"/>
      <c r="F49" s="210">
        <f>D49+E49</f>
        <v>0</v>
      </c>
    </row>
    <row r="50" spans="1:10" ht="16.5" hidden="1" x14ac:dyDescent="0.35">
      <c r="A50" s="205" t="s">
        <v>3725</v>
      </c>
      <c r="B50" s="209">
        <v>0</v>
      </c>
      <c r="C50" s="209">
        <v>0</v>
      </c>
      <c r="D50" s="209">
        <v>0</v>
      </c>
      <c r="E50" s="209"/>
      <c r="F50" s="210">
        <f>D50+E50</f>
        <v>0</v>
      </c>
    </row>
    <row r="51" spans="1:10" ht="16.5" x14ac:dyDescent="0.35">
      <c r="A51" s="208" t="s">
        <v>3726</v>
      </c>
      <c r="B51" s="209">
        <v>0</v>
      </c>
      <c r="C51" s="209">
        <v>0</v>
      </c>
      <c r="D51" s="209">
        <f>D44</f>
        <v>4578658.34</v>
      </c>
      <c r="E51" s="209"/>
      <c r="F51" s="210">
        <f>-TB!S1114</f>
        <v>6795260.8899999997</v>
      </c>
      <c r="I51" s="61"/>
    </row>
    <row r="52" spans="1:10" ht="16.5" hidden="1" x14ac:dyDescent="0.35">
      <c r="A52" s="205" t="s">
        <v>3727</v>
      </c>
      <c r="B52" s="209">
        <v>0</v>
      </c>
      <c r="C52" s="209">
        <v>0</v>
      </c>
      <c r="D52" s="209">
        <v>0</v>
      </c>
      <c r="E52" s="209"/>
      <c r="F52" s="210">
        <f>D52+E52</f>
        <v>0</v>
      </c>
    </row>
    <row r="53" spans="1:10" ht="16.5" x14ac:dyDescent="0.35">
      <c r="A53" s="205"/>
      <c r="B53" s="209"/>
      <c r="C53" s="209"/>
      <c r="D53" s="209"/>
      <c r="E53" s="209"/>
      <c r="F53" s="210"/>
    </row>
    <row r="54" spans="1:10" ht="16.5" hidden="1" x14ac:dyDescent="0.35">
      <c r="A54" s="205" t="s">
        <v>3728</v>
      </c>
      <c r="B54" s="209">
        <v>0</v>
      </c>
      <c r="C54" s="209">
        <v>0</v>
      </c>
      <c r="D54" s="209">
        <v>0</v>
      </c>
      <c r="E54" s="209"/>
      <c r="F54" s="210">
        <f>D54+E54</f>
        <v>0</v>
      </c>
      <c r="J54" s="54" t="s">
        <v>3713</v>
      </c>
    </row>
    <row r="55" spans="1:10" ht="17" thickBot="1" x14ac:dyDescent="0.4">
      <c r="A55" s="205" t="s">
        <v>3729</v>
      </c>
      <c r="B55" s="209">
        <v>0</v>
      </c>
      <c r="C55" s="209">
        <v>0</v>
      </c>
      <c r="D55" s="209">
        <f>SUM(D49:D54)</f>
        <v>4578658.34</v>
      </c>
      <c r="E55" s="209"/>
      <c r="F55" s="215">
        <f>SUM(F49:F54)</f>
        <v>6795260.8899999997</v>
      </c>
      <c r="H55" s="61"/>
    </row>
    <row r="56" spans="1:10" ht="17" thickTop="1" x14ac:dyDescent="0.35">
      <c r="A56" s="205" t="s">
        <v>35</v>
      </c>
      <c r="B56" s="213" t="s">
        <v>3712</v>
      </c>
      <c r="C56" s="213" t="s">
        <v>3712</v>
      </c>
      <c r="D56" s="213" t="s">
        <v>3712</v>
      </c>
      <c r="E56" s="213" t="s">
        <v>3712</v>
      </c>
      <c r="F56" s="216"/>
    </row>
    <row r="57" spans="1:10" ht="3.9" customHeight="1" x14ac:dyDescent="0.35">
      <c r="A57" s="62" t="s">
        <v>35</v>
      </c>
      <c r="B57" s="63" t="s">
        <v>3712</v>
      </c>
      <c r="C57" s="63" t="s">
        <v>3712</v>
      </c>
      <c r="D57" s="63" t="s">
        <v>3712</v>
      </c>
      <c r="E57" s="63" t="s">
        <v>3712</v>
      </c>
      <c r="F57" s="64"/>
    </row>
    <row r="58" spans="1:10" hidden="1" x14ac:dyDescent="0.35">
      <c r="A58" s="65" t="s">
        <v>35</v>
      </c>
      <c r="B58" s="66" t="s">
        <v>3712</v>
      </c>
      <c r="C58" s="67" t="s">
        <v>3712</v>
      </c>
      <c r="D58" s="68" t="s">
        <v>3712</v>
      </c>
      <c r="E58" s="68" t="s">
        <v>3712</v>
      </c>
      <c r="F58" s="69" t="s">
        <v>3712</v>
      </c>
    </row>
    <row r="59" spans="1:10" hidden="1" x14ac:dyDescent="0.35">
      <c r="A59" s="70" t="s">
        <v>3730</v>
      </c>
      <c r="B59" s="71">
        <v>0</v>
      </c>
      <c r="C59" s="72">
        <v>0</v>
      </c>
      <c r="D59" s="73">
        <v>0</v>
      </c>
      <c r="E59" s="73"/>
      <c r="F59" s="74">
        <f>D59+E59</f>
        <v>0</v>
      </c>
    </row>
    <row r="60" spans="1:10" hidden="1" x14ac:dyDescent="0.35">
      <c r="A60" s="70" t="s">
        <v>3731</v>
      </c>
      <c r="B60" s="71">
        <v>0</v>
      </c>
      <c r="C60" s="72">
        <v>0</v>
      </c>
      <c r="D60" s="73">
        <v>0</v>
      </c>
      <c r="E60" s="73"/>
      <c r="F60" s="74">
        <f>D60+E60</f>
        <v>0</v>
      </c>
    </row>
    <row r="61" spans="1:10" hidden="1" x14ac:dyDescent="0.35">
      <c r="A61" s="70" t="s">
        <v>3732</v>
      </c>
      <c r="B61" s="71">
        <v>0</v>
      </c>
      <c r="C61" s="72">
        <v>0</v>
      </c>
      <c r="D61" s="73">
        <v>0</v>
      </c>
      <c r="E61" s="73"/>
      <c r="F61" s="74">
        <f>D61+E61</f>
        <v>0</v>
      </c>
    </row>
    <row r="62" spans="1:10" hidden="1" x14ac:dyDescent="0.35">
      <c r="A62" s="70" t="s">
        <v>35</v>
      </c>
      <c r="B62" s="75"/>
      <c r="C62" s="76"/>
      <c r="D62" s="77"/>
      <c r="E62" s="77"/>
      <c r="F62" s="74"/>
    </row>
    <row r="63" spans="1:10" hidden="1" x14ac:dyDescent="0.35">
      <c r="A63" s="70" t="s">
        <v>3733</v>
      </c>
      <c r="B63" s="71">
        <v>0</v>
      </c>
      <c r="C63" s="72">
        <v>0</v>
      </c>
      <c r="D63" s="73">
        <v>0</v>
      </c>
      <c r="E63" s="73"/>
      <c r="F63" s="74">
        <f>D63+E63</f>
        <v>0</v>
      </c>
    </row>
    <row r="64" spans="1:10" hidden="1" x14ac:dyDescent="0.35">
      <c r="A64" s="70" t="s">
        <v>35</v>
      </c>
      <c r="B64" s="78" t="s">
        <v>3712</v>
      </c>
      <c r="C64" s="79" t="s">
        <v>3712</v>
      </c>
      <c r="D64" s="80" t="s">
        <v>3712</v>
      </c>
      <c r="E64" s="80" t="s">
        <v>3712</v>
      </c>
      <c r="F64" s="81" t="s">
        <v>3712</v>
      </c>
    </row>
    <row r="65" spans="1:6" hidden="1" x14ac:dyDescent="0.35">
      <c r="A65" s="70" t="s">
        <v>35</v>
      </c>
      <c r="B65" s="75"/>
      <c r="C65" s="76"/>
      <c r="D65" s="77"/>
      <c r="E65" s="77"/>
      <c r="F65" s="82"/>
    </row>
    <row r="66" spans="1:6" hidden="1" x14ac:dyDescent="0.35">
      <c r="A66" s="70" t="s">
        <v>3734</v>
      </c>
      <c r="B66" s="71">
        <v>0</v>
      </c>
      <c r="C66" s="72">
        <v>0</v>
      </c>
      <c r="D66" s="73">
        <v>0</v>
      </c>
      <c r="E66" s="73"/>
      <c r="F66" s="74">
        <f>D66+E66</f>
        <v>0</v>
      </c>
    </row>
    <row r="67" spans="1:6" hidden="1" x14ac:dyDescent="0.35">
      <c r="A67" s="70" t="s">
        <v>35</v>
      </c>
      <c r="B67" s="83" t="s">
        <v>3712</v>
      </c>
      <c r="C67" s="84" t="s">
        <v>3712</v>
      </c>
      <c r="D67" s="80" t="s">
        <v>3712</v>
      </c>
      <c r="E67" s="80" t="s">
        <v>3712</v>
      </c>
      <c r="F67" s="81" t="s">
        <v>3712</v>
      </c>
    </row>
    <row r="68" spans="1:6" hidden="1" x14ac:dyDescent="0.35">
      <c r="A68" s="70" t="s">
        <v>35</v>
      </c>
      <c r="B68" s="85"/>
      <c r="C68" s="86"/>
      <c r="D68" s="87"/>
      <c r="E68" s="87"/>
      <c r="F68" s="88"/>
    </row>
    <row r="69" spans="1:6" hidden="1" x14ac:dyDescent="0.35">
      <c r="A69" s="70" t="s">
        <v>3735</v>
      </c>
      <c r="B69" s="89">
        <v>0</v>
      </c>
      <c r="C69" s="90">
        <v>0</v>
      </c>
      <c r="D69" s="91">
        <v>0</v>
      </c>
      <c r="E69" s="91"/>
      <c r="F69" s="74">
        <f>D69+E69</f>
        <v>0</v>
      </c>
    </row>
    <row r="70" spans="1:6" hidden="1" x14ac:dyDescent="0.35">
      <c r="A70" s="92" t="s">
        <v>35</v>
      </c>
      <c r="B70" s="93" t="s">
        <v>3712</v>
      </c>
      <c r="C70" s="93" t="s">
        <v>3712</v>
      </c>
      <c r="D70" s="93" t="s">
        <v>3712</v>
      </c>
      <c r="E70" s="80" t="s">
        <v>3712</v>
      </c>
      <c r="F70" s="81" t="s">
        <v>3712</v>
      </c>
    </row>
    <row r="71" spans="1:6" hidden="1" x14ac:dyDescent="0.35"/>
    <row r="72" spans="1:6" x14ac:dyDescent="0.35">
      <c r="F72" s="95"/>
    </row>
  </sheetData>
  <mergeCells count="3">
    <mergeCell ref="A4:F4"/>
    <mergeCell ref="A6:F6"/>
    <mergeCell ref="A8:F8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H1125"/>
  <sheetViews>
    <sheetView topLeftCell="B1" workbookViewId="0">
      <pane xSplit="8" ySplit="12" topLeftCell="J1105" activePane="bottomRight" state="frozen"/>
      <selection activeCell="K1114" sqref="K1114"/>
      <selection pane="topRight" activeCell="K1114" sqref="K1114"/>
      <selection pane="bottomLeft" activeCell="K1114" sqref="K1114"/>
      <selection pane="bottomRight" activeCell="K1114" sqref="K1114"/>
    </sheetView>
  </sheetViews>
  <sheetFormatPr defaultRowHeight="14.5" x14ac:dyDescent="0.35"/>
  <cols>
    <col min="1" max="1" width="0" hidden="1" customWidth="1"/>
    <col min="2" max="2" width="3.453125" customWidth="1"/>
    <col min="3" max="3" width="5.6328125" customWidth="1"/>
    <col min="4" max="4" width="8" style="25" customWidth="1"/>
    <col min="5" max="5" width="11.36328125" style="25" customWidth="1"/>
    <col min="6" max="6" width="10.90625" style="25" bestFit="1" customWidth="1"/>
    <col min="7" max="7" width="9.08984375" style="25" bestFit="1" customWidth="1"/>
    <col min="8" max="8" width="32.453125" style="25" customWidth="1"/>
    <col min="9" max="9" width="21.08984375" bestFit="1" customWidth="1"/>
    <col min="10" max="10" width="10.453125" customWidth="1"/>
    <col min="11" max="11" width="14" bestFit="1" customWidth="1"/>
    <col min="12" max="12" width="11" bestFit="1" customWidth="1"/>
    <col min="13" max="14" width="9.36328125" bestFit="1" customWidth="1"/>
    <col min="15" max="15" width="10.36328125" bestFit="1" customWidth="1"/>
    <col min="16" max="16" width="15" bestFit="1" customWidth="1"/>
    <col min="17" max="17" width="14" bestFit="1" customWidth="1"/>
    <col min="18" max="18" width="9.36328125" bestFit="1" customWidth="1"/>
    <col min="19" max="19" width="12.90625" bestFit="1" customWidth="1"/>
    <col min="20" max="20" width="12.08984375" customWidth="1"/>
    <col min="21" max="21" width="14" bestFit="1" customWidth="1"/>
    <col min="22" max="22" width="9.36328125" bestFit="1" customWidth="1"/>
    <col min="23" max="23" width="15.453125" bestFit="1" customWidth="1"/>
    <col min="24" max="24" width="12.90625" bestFit="1" customWidth="1"/>
    <col min="25" max="25" width="12.08984375" bestFit="1" customWidth="1"/>
    <col min="26" max="26" width="13.453125" bestFit="1" customWidth="1"/>
    <col min="27" max="27" width="11.6328125" bestFit="1" customWidth="1"/>
    <col min="28" max="28" width="13.453125" bestFit="1" customWidth="1"/>
    <col min="29" max="29" width="10.36328125" customWidth="1"/>
    <col min="264" max="264" width="29.08984375" bestFit="1" customWidth="1"/>
    <col min="265" max="265" width="21" bestFit="1" customWidth="1"/>
    <col min="520" max="520" width="29.08984375" bestFit="1" customWidth="1"/>
    <col min="521" max="521" width="21" bestFit="1" customWidth="1"/>
    <col min="776" max="776" width="29.08984375" bestFit="1" customWidth="1"/>
    <col min="777" max="777" width="21" bestFit="1" customWidth="1"/>
    <col min="1032" max="1032" width="29.08984375" bestFit="1" customWidth="1"/>
    <col min="1033" max="1033" width="21" bestFit="1" customWidth="1"/>
    <col min="1288" max="1288" width="29.08984375" bestFit="1" customWidth="1"/>
    <col min="1289" max="1289" width="21" bestFit="1" customWidth="1"/>
    <col min="1544" max="1544" width="29.08984375" bestFit="1" customWidth="1"/>
    <col min="1545" max="1545" width="21" bestFit="1" customWidth="1"/>
    <col min="1800" max="1800" width="29.08984375" bestFit="1" customWidth="1"/>
    <col min="1801" max="1801" width="21" bestFit="1" customWidth="1"/>
    <col min="2056" max="2056" width="29.08984375" bestFit="1" customWidth="1"/>
    <col min="2057" max="2057" width="21" bestFit="1" customWidth="1"/>
    <col min="2312" max="2312" width="29.08984375" bestFit="1" customWidth="1"/>
    <col min="2313" max="2313" width="21" bestFit="1" customWidth="1"/>
    <col min="2568" max="2568" width="29.08984375" bestFit="1" customWidth="1"/>
    <col min="2569" max="2569" width="21" bestFit="1" customWidth="1"/>
    <col min="2824" max="2824" width="29.08984375" bestFit="1" customWidth="1"/>
    <col min="2825" max="2825" width="21" bestFit="1" customWidth="1"/>
    <col min="3080" max="3080" width="29.08984375" bestFit="1" customWidth="1"/>
    <col min="3081" max="3081" width="21" bestFit="1" customWidth="1"/>
    <col min="3336" max="3336" width="29.08984375" bestFit="1" customWidth="1"/>
    <col min="3337" max="3337" width="21" bestFit="1" customWidth="1"/>
    <col min="3592" max="3592" width="29.08984375" bestFit="1" customWidth="1"/>
    <col min="3593" max="3593" width="21" bestFit="1" customWidth="1"/>
    <col min="3848" max="3848" width="29.08984375" bestFit="1" customWidth="1"/>
    <col min="3849" max="3849" width="21" bestFit="1" customWidth="1"/>
    <col min="4104" max="4104" width="29.08984375" bestFit="1" customWidth="1"/>
    <col min="4105" max="4105" width="21" bestFit="1" customWidth="1"/>
    <col min="4360" max="4360" width="29.08984375" bestFit="1" customWidth="1"/>
    <col min="4361" max="4361" width="21" bestFit="1" customWidth="1"/>
    <col min="4616" max="4616" width="29.08984375" bestFit="1" customWidth="1"/>
    <col min="4617" max="4617" width="21" bestFit="1" customWidth="1"/>
    <col min="4872" max="4872" width="29.08984375" bestFit="1" customWidth="1"/>
    <col min="4873" max="4873" width="21" bestFit="1" customWidth="1"/>
    <col min="5128" max="5128" width="29.08984375" bestFit="1" customWidth="1"/>
    <col min="5129" max="5129" width="21" bestFit="1" customWidth="1"/>
    <col min="5384" max="5384" width="29.08984375" bestFit="1" customWidth="1"/>
    <col min="5385" max="5385" width="21" bestFit="1" customWidth="1"/>
    <col min="5640" max="5640" width="29.08984375" bestFit="1" customWidth="1"/>
    <col min="5641" max="5641" width="21" bestFit="1" customWidth="1"/>
    <col min="5896" max="5896" width="29.08984375" bestFit="1" customWidth="1"/>
    <col min="5897" max="5897" width="21" bestFit="1" customWidth="1"/>
    <col min="6152" max="6152" width="29.08984375" bestFit="1" customWidth="1"/>
    <col min="6153" max="6153" width="21" bestFit="1" customWidth="1"/>
    <col min="6408" max="6408" width="29.08984375" bestFit="1" customWidth="1"/>
    <col min="6409" max="6409" width="21" bestFit="1" customWidth="1"/>
    <col min="6664" max="6664" width="29.08984375" bestFit="1" customWidth="1"/>
    <col min="6665" max="6665" width="21" bestFit="1" customWidth="1"/>
    <col min="6920" max="6920" width="29.08984375" bestFit="1" customWidth="1"/>
    <col min="6921" max="6921" width="21" bestFit="1" customWidth="1"/>
    <col min="7176" max="7176" width="29.08984375" bestFit="1" customWidth="1"/>
    <col min="7177" max="7177" width="21" bestFit="1" customWidth="1"/>
    <col min="7432" max="7432" width="29.08984375" bestFit="1" customWidth="1"/>
    <col min="7433" max="7433" width="21" bestFit="1" customWidth="1"/>
    <col min="7688" max="7688" width="29.08984375" bestFit="1" customWidth="1"/>
    <col min="7689" max="7689" width="21" bestFit="1" customWidth="1"/>
    <col min="7944" max="7944" width="29.08984375" bestFit="1" customWidth="1"/>
    <col min="7945" max="7945" width="21" bestFit="1" customWidth="1"/>
    <col min="8200" max="8200" width="29.08984375" bestFit="1" customWidth="1"/>
    <col min="8201" max="8201" width="21" bestFit="1" customWidth="1"/>
    <col min="8456" max="8456" width="29.08984375" bestFit="1" customWidth="1"/>
    <col min="8457" max="8457" width="21" bestFit="1" customWidth="1"/>
    <col min="8712" max="8712" width="29.08984375" bestFit="1" customWidth="1"/>
    <col min="8713" max="8713" width="21" bestFit="1" customWidth="1"/>
    <col min="8968" max="8968" width="29.08984375" bestFit="1" customWidth="1"/>
    <col min="8969" max="8969" width="21" bestFit="1" customWidth="1"/>
    <col min="9224" max="9224" width="29.08984375" bestFit="1" customWidth="1"/>
    <col min="9225" max="9225" width="21" bestFit="1" customWidth="1"/>
    <col min="9480" max="9480" width="29.08984375" bestFit="1" customWidth="1"/>
    <col min="9481" max="9481" width="21" bestFit="1" customWidth="1"/>
    <col min="9736" max="9736" width="29.08984375" bestFit="1" customWidth="1"/>
    <col min="9737" max="9737" width="21" bestFit="1" customWidth="1"/>
    <col min="9992" max="9992" width="29.08984375" bestFit="1" customWidth="1"/>
    <col min="9993" max="9993" width="21" bestFit="1" customWidth="1"/>
    <col min="10248" max="10248" width="29.08984375" bestFit="1" customWidth="1"/>
    <col min="10249" max="10249" width="21" bestFit="1" customWidth="1"/>
    <col min="10504" max="10504" width="29.08984375" bestFit="1" customWidth="1"/>
    <col min="10505" max="10505" width="21" bestFit="1" customWidth="1"/>
    <col min="10760" max="10760" width="29.08984375" bestFit="1" customWidth="1"/>
    <col min="10761" max="10761" width="21" bestFit="1" customWidth="1"/>
    <col min="11016" max="11016" width="29.08984375" bestFit="1" customWidth="1"/>
    <col min="11017" max="11017" width="21" bestFit="1" customWidth="1"/>
    <col min="11272" max="11272" width="29.08984375" bestFit="1" customWidth="1"/>
    <col min="11273" max="11273" width="21" bestFit="1" customWidth="1"/>
    <col min="11528" max="11528" width="29.08984375" bestFit="1" customWidth="1"/>
    <col min="11529" max="11529" width="21" bestFit="1" customWidth="1"/>
    <col min="11784" max="11784" width="29.08984375" bestFit="1" customWidth="1"/>
    <col min="11785" max="11785" width="21" bestFit="1" customWidth="1"/>
    <col min="12040" max="12040" width="29.08984375" bestFit="1" customWidth="1"/>
    <col min="12041" max="12041" width="21" bestFit="1" customWidth="1"/>
    <col min="12296" max="12296" width="29.08984375" bestFit="1" customWidth="1"/>
    <col min="12297" max="12297" width="21" bestFit="1" customWidth="1"/>
    <col min="12552" max="12552" width="29.08984375" bestFit="1" customWidth="1"/>
    <col min="12553" max="12553" width="21" bestFit="1" customWidth="1"/>
    <col min="12808" max="12808" width="29.08984375" bestFit="1" customWidth="1"/>
    <col min="12809" max="12809" width="21" bestFit="1" customWidth="1"/>
    <col min="13064" max="13064" width="29.08984375" bestFit="1" customWidth="1"/>
    <col min="13065" max="13065" width="21" bestFit="1" customWidth="1"/>
    <col min="13320" max="13320" width="29.08984375" bestFit="1" customWidth="1"/>
    <col min="13321" max="13321" width="21" bestFit="1" customWidth="1"/>
    <col min="13576" max="13576" width="29.08984375" bestFit="1" customWidth="1"/>
    <col min="13577" max="13577" width="21" bestFit="1" customWidth="1"/>
    <col min="13832" max="13832" width="29.08984375" bestFit="1" customWidth="1"/>
    <col min="13833" max="13833" width="21" bestFit="1" customWidth="1"/>
    <col min="14088" max="14088" width="29.08984375" bestFit="1" customWidth="1"/>
    <col min="14089" max="14089" width="21" bestFit="1" customWidth="1"/>
    <col min="14344" max="14344" width="29.08984375" bestFit="1" customWidth="1"/>
    <col min="14345" max="14345" width="21" bestFit="1" customWidth="1"/>
    <col min="14600" max="14600" width="29.08984375" bestFit="1" customWidth="1"/>
    <col min="14601" max="14601" width="21" bestFit="1" customWidth="1"/>
    <col min="14856" max="14856" width="29.08984375" bestFit="1" customWidth="1"/>
    <col min="14857" max="14857" width="21" bestFit="1" customWidth="1"/>
    <col min="15112" max="15112" width="29.08984375" bestFit="1" customWidth="1"/>
    <col min="15113" max="15113" width="21" bestFit="1" customWidth="1"/>
    <col min="15368" max="15368" width="29.08984375" bestFit="1" customWidth="1"/>
    <col min="15369" max="15369" width="21" bestFit="1" customWidth="1"/>
    <col min="15624" max="15624" width="29.08984375" bestFit="1" customWidth="1"/>
    <col min="15625" max="15625" width="21" bestFit="1" customWidth="1"/>
    <col min="15880" max="15880" width="29.08984375" bestFit="1" customWidth="1"/>
    <col min="15881" max="15881" width="21" bestFit="1" customWidth="1"/>
    <col min="16136" max="16136" width="29.08984375" bestFit="1" customWidth="1"/>
    <col min="16137" max="16137" width="21" bestFit="1" customWidth="1"/>
  </cols>
  <sheetData>
    <row r="1" spans="1:34" ht="15" customHeight="1" x14ac:dyDescent="0.35"/>
    <row r="2" spans="1:34" ht="20" x14ac:dyDescent="0.4">
      <c r="C2" s="1" t="s">
        <v>36</v>
      </c>
      <c r="D2" s="22"/>
      <c r="E2" s="22"/>
      <c r="F2" s="22"/>
      <c r="G2" s="22"/>
      <c r="H2" s="22"/>
      <c r="I2" s="2"/>
    </row>
    <row r="3" spans="1:34" x14ac:dyDescent="0.35">
      <c r="C3" s="3"/>
      <c r="D3" s="23"/>
      <c r="E3" s="23"/>
      <c r="F3" s="23"/>
      <c r="G3" s="23"/>
      <c r="H3" s="23"/>
      <c r="I3" s="3"/>
    </row>
    <row r="4" spans="1:34" x14ac:dyDescent="0.35">
      <c r="C4" s="3"/>
      <c r="D4" s="23"/>
      <c r="E4" s="23"/>
      <c r="F4" s="23"/>
      <c r="G4" s="23"/>
      <c r="H4" s="23"/>
      <c r="I4" s="3" t="s">
        <v>37</v>
      </c>
    </row>
    <row r="5" spans="1:34" x14ac:dyDescent="0.35">
      <c r="C5" s="3"/>
      <c r="D5" s="23"/>
      <c r="E5" s="23"/>
      <c r="F5" s="23"/>
      <c r="G5" s="23"/>
      <c r="H5" s="23"/>
      <c r="I5" s="3" t="s">
        <v>38</v>
      </c>
    </row>
    <row r="6" spans="1:34" x14ac:dyDescent="0.35">
      <c r="C6" s="3"/>
      <c r="D6" s="23"/>
      <c r="E6" s="23"/>
      <c r="F6" s="23"/>
      <c r="G6" s="23"/>
      <c r="H6" s="23"/>
      <c r="I6" s="18" t="s">
        <v>39</v>
      </c>
    </row>
    <row r="7" spans="1:34" x14ac:dyDescent="0.35">
      <c r="C7" s="3"/>
      <c r="D7" s="23"/>
      <c r="E7" s="23"/>
      <c r="F7" s="23"/>
      <c r="G7" s="23"/>
      <c r="H7" s="23"/>
      <c r="I7" s="3"/>
    </row>
    <row r="8" spans="1:34" x14ac:dyDescent="0.35">
      <c r="C8" s="4" t="s">
        <v>40</v>
      </c>
      <c r="D8" s="20"/>
      <c r="E8" s="20"/>
      <c r="F8" s="20"/>
      <c r="G8" s="20"/>
      <c r="H8" s="20"/>
      <c r="I8" s="4"/>
    </row>
    <row r="9" spans="1:34" x14ac:dyDescent="0.35">
      <c r="C9" s="14"/>
      <c r="D9" s="21"/>
      <c r="E9" s="21"/>
      <c r="F9" s="21"/>
      <c r="G9" s="21"/>
      <c r="H9" s="21"/>
      <c r="I9" s="15" t="s">
        <v>35</v>
      </c>
    </row>
    <row r="10" spans="1:34" ht="15" thickBot="1" x14ac:dyDescent="0.4">
      <c r="C10" s="16"/>
      <c r="D10" s="29"/>
      <c r="E10" s="29"/>
      <c r="F10" s="29"/>
      <c r="G10" s="29"/>
      <c r="H10" s="29"/>
      <c r="I10" s="17" t="s">
        <v>35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>
        <v>0</v>
      </c>
      <c r="AF10" s="33">
        <v>9999</v>
      </c>
    </row>
    <row r="11" spans="1:34" ht="15" thickBot="1" x14ac:dyDescent="0.4">
      <c r="C11" s="16"/>
      <c r="D11" s="29"/>
      <c r="E11" s="29"/>
      <c r="F11" s="29"/>
      <c r="G11" s="29"/>
      <c r="H11" s="29"/>
      <c r="I11" s="17" t="s">
        <v>35</v>
      </c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238" t="s">
        <v>3671</v>
      </c>
      <c r="V11" s="239"/>
      <c r="W11" s="240"/>
      <c r="X11" s="238" t="s">
        <v>3672</v>
      </c>
      <c r="Y11" s="239"/>
      <c r="Z11" s="239"/>
      <c r="AA11" s="239"/>
      <c r="AB11" s="240"/>
      <c r="AC11" s="35"/>
      <c r="AD11" s="33"/>
      <c r="AE11" s="33"/>
      <c r="AF11" s="33" t="s">
        <v>3671</v>
      </c>
    </row>
    <row r="12" spans="1:34" ht="70" x14ac:dyDescent="0.35">
      <c r="C12" s="30" t="s">
        <v>3665</v>
      </c>
      <c r="D12" s="30" t="s">
        <v>3666</v>
      </c>
      <c r="E12" s="30" t="s">
        <v>3667</v>
      </c>
      <c r="F12" s="30" t="s">
        <v>3668</v>
      </c>
      <c r="G12" s="30" t="s">
        <v>3669</v>
      </c>
      <c r="H12" s="30" t="s">
        <v>30</v>
      </c>
      <c r="I12" s="31" t="s">
        <v>3670</v>
      </c>
      <c r="J12" s="35" t="s">
        <v>3673</v>
      </c>
      <c r="K12" s="34" t="s">
        <v>3674</v>
      </c>
      <c r="L12" s="35" t="s">
        <v>3675</v>
      </c>
      <c r="M12" s="36" t="s">
        <v>3676</v>
      </c>
      <c r="N12" s="35" t="s">
        <v>3677</v>
      </c>
      <c r="O12" s="35" t="s">
        <v>3678</v>
      </c>
      <c r="P12" s="36" t="s">
        <v>3679</v>
      </c>
      <c r="Q12" s="35" t="s">
        <v>3680</v>
      </c>
      <c r="R12" s="35" t="s">
        <v>2087</v>
      </c>
      <c r="S12" s="35" t="s">
        <v>3681</v>
      </c>
      <c r="T12" s="35" t="s">
        <v>3682</v>
      </c>
      <c r="U12" s="39" t="s">
        <v>3683</v>
      </c>
      <c r="V12" s="40" t="s">
        <v>3684</v>
      </c>
      <c r="W12" s="40" t="s">
        <v>3685</v>
      </c>
      <c r="X12" s="40" t="s">
        <v>3686</v>
      </c>
      <c r="Y12" s="40" t="s">
        <v>3687</v>
      </c>
      <c r="Z12" s="40" t="s">
        <v>3688</v>
      </c>
      <c r="AA12" s="40" t="s">
        <v>3689</v>
      </c>
      <c r="AB12" s="40" t="s">
        <v>3690</v>
      </c>
      <c r="AC12" s="41" t="s">
        <v>3691</v>
      </c>
      <c r="AD12" s="33"/>
      <c r="AE12" s="33"/>
      <c r="AF12" s="33"/>
    </row>
    <row r="13" spans="1:34" x14ac:dyDescent="0.35">
      <c r="A13" t="s">
        <v>41</v>
      </c>
      <c r="C13" s="26" t="s">
        <v>3440</v>
      </c>
      <c r="D13" s="26" t="s">
        <v>3441</v>
      </c>
      <c r="E13" s="19">
        <v>25300</v>
      </c>
      <c r="F13" s="26" t="s">
        <v>3441</v>
      </c>
      <c r="G13" s="26" t="s">
        <v>3442</v>
      </c>
      <c r="H13" s="19" t="str">
        <f>VLOOKUP(E13,Subjective!$A$5:$B$1439,2,FALSE)</f>
        <v>G.P.Sessions / Staff Fund</v>
      </c>
      <c r="I13" s="44">
        <v>12125.96</v>
      </c>
      <c r="J13" s="45"/>
      <c r="K13" s="45">
        <f>I13</f>
        <v>12125.96</v>
      </c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6">
        <f>AF13</f>
        <v>0</v>
      </c>
      <c r="X13" s="45">
        <f>IF(LEFT(E13,1)="2",I13,0)</f>
        <v>12125.96</v>
      </c>
      <c r="Y13" s="45">
        <f>IF((X13+Z13+AA13+AB13+U13+V13+W13)=0,I13,0)</f>
        <v>0</v>
      </c>
      <c r="Z13" s="46">
        <f>IFERROR(_xlfn.IFS(D13="M350",I13,D13="M360",I13),0)</f>
        <v>0</v>
      </c>
      <c r="AA13" s="46">
        <f>IFERROR(_xlfn.IFS(D13="M370",I13),0)</f>
        <v>0</v>
      </c>
      <c r="AB13" s="46">
        <f>IFERROR(_xlfn.IFS(D13="N100",I13,D13="N102",I13,D13="N103",I13,D13="N104",I13,D13="N105",I13,D13="N106",I13,D13="N107",I13,D13="N108",I13,D13="N109",I13,D13="N110",I13,D13="N111",I13,D13="N112",I13,D13="N113",I13,D13="N114",I13,D13="N115",I13,D13="N116",I13,D13="N117",I13,D13="N118",I13,D13="N119",I13,D13="N120",I13,D13="N121",I13,D13="N122",I13,D13="N123",I13,D13="N124",I13,D13="N125",I13,D13="N126",I13,D13="N127",I13,D13="N128",I13,D13="N129",I13,D13="N130",I13,D13="N132",I13,D13="N133",I13,D13="N134",I13,D13="N135",I13,D13="N136",I13,D13="N137",I13,D13="N138",I13,D13="N140",I13),0)</f>
        <v>0</v>
      </c>
      <c r="AC13" s="45"/>
      <c r="AF13">
        <f>IF(AND(E13&gt;=$AE$10,E13&lt;=$AF$10),I13,0)</f>
        <v>0</v>
      </c>
      <c r="AH13" s="24">
        <f>SUM(U13:AB13)-K13</f>
        <v>0</v>
      </c>
    </row>
    <row r="14" spans="1:34" x14ac:dyDescent="0.35">
      <c r="A14" t="s">
        <v>42</v>
      </c>
      <c r="C14" s="26" t="s">
        <v>3440</v>
      </c>
      <c r="D14" s="26" t="s">
        <v>3443</v>
      </c>
      <c r="E14" s="19">
        <v>93000</v>
      </c>
      <c r="F14" s="26" t="s">
        <v>3441</v>
      </c>
      <c r="G14" s="26" t="s">
        <v>3442</v>
      </c>
      <c r="H14" s="19" t="str">
        <f>VLOOKUP(E14,Subjective!$A$5:$B$1439,2,FALSE)</f>
        <v>AR Control - Non-NHS Receivables</v>
      </c>
      <c r="I14" s="44">
        <v>64878.98</v>
      </c>
      <c r="J14" s="45" t="s">
        <v>3699</v>
      </c>
      <c r="K14" s="45"/>
      <c r="L14" s="45"/>
      <c r="M14" s="45"/>
      <c r="N14" s="45"/>
      <c r="O14" s="45">
        <f>I14</f>
        <v>64878.98</v>
      </c>
      <c r="P14" s="45"/>
      <c r="Q14" s="45"/>
      <c r="R14" s="45"/>
      <c r="S14" s="45"/>
      <c r="T14" s="45"/>
      <c r="U14" s="45"/>
      <c r="V14" s="45"/>
      <c r="W14" s="46">
        <f t="shared" ref="W14:W77" si="0">AF14</f>
        <v>0</v>
      </c>
      <c r="X14" s="45">
        <f t="shared" ref="X14:X77" si="1">IF(LEFT(E14,1)="2",I14,0)</f>
        <v>0</v>
      </c>
      <c r="Y14" s="45"/>
      <c r="Z14" s="46">
        <f t="shared" ref="Z14:Z77" si="2">IFERROR(_xlfn.IFS(D14="M350",I14,D14="M360",I14),0)</f>
        <v>0</v>
      </c>
      <c r="AA14" s="46">
        <f t="shared" ref="AA14:AA77" si="3">IFERROR(_xlfn.IFS(D14="M370",I14),0)</f>
        <v>0</v>
      </c>
      <c r="AB14" s="46">
        <f t="shared" ref="AB14:AB77" si="4">IFERROR(_xlfn.IFS(D14="N100",I14,D14="N102",I14,D14="N103",I14,D14="N104",I14,D14="N105",I14,D14="N106",I14,D14="N107",I14,D14="N108",I14,D14="N109",I14,D14="N110",I14,D14="N111",I14,D14="N112",I14,D14="N113",I14,D14="N114",I14,D14="N115",I14,D14="N116",I14,D14="N117",I14,D14="N118",I14,D14="N119",I14,D14="N120",I14,D14="N121",I14,D14="N122",I14,D14="N123",I14,D14="N124",I14,D14="N125",I14,D14="N126",I14,D14="N127",I14,D14="N128",I14,D14="N129",I14,D14="N130",I14,D14="N132",I14,D14="N133",I14,D14="N134",I14,D14="N135",I14,D14="N136",I14,D14="N137",I14,D14="N138",I14,D14="N140",I14),0)</f>
        <v>0</v>
      </c>
      <c r="AC14" s="45"/>
      <c r="AF14" s="33">
        <f t="shared" ref="AF14:AF77" si="5">IF(AND(E14&gt;=$AE$10,E14&lt;=$AF$10),I14,0)</f>
        <v>0</v>
      </c>
      <c r="AH14" s="24">
        <f t="shared" ref="AH14:AH77" si="6">SUM(U14:AB14)-K14</f>
        <v>0</v>
      </c>
    </row>
    <row r="15" spans="1:34" x14ac:dyDescent="0.35">
      <c r="A15" t="s">
        <v>43</v>
      </c>
      <c r="C15" s="26" t="s">
        <v>3440</v>
      </c>
      <c r="D15" s="26" t="s">
        <v>3443</v>
      </c>
      <c r="E15" s="19">
        <v>93003</v>
      </c>
      <c r="F15" s="26" t="s">
        <v>3441</v>
      </c>
      <c r="G15" s="26" t="s">
        <v>3442</v>
      </c>
      <c r="H15" s="19" t="str">
        <f>VLOOKUP(E15,Subjective!$A$5:$B$1439,2,FALSE)</f>
        <v>AR Control - NHS Debtors Receivables</v>
      </c>
      <c r="I15" s="44">
        <v>9869.4599999999991</v>
      </c>
      <c r="J15" s="45" t="s">
        <v>3699</v>
      </c>
      <c r="K15" s="45"/>
      <c r="L15" s="45"/>
      <c r="M15" s="45"/>
      <c r="N15" s="45"/>
      <c r="O15" s="45">
        <f t="shared" ref="O15:O24" si="7">I15</f>
        <v>9869.4599999999991</v>
      </c>
      <c r="P15" s="45"/>
      <c r="Q15" s="45"/>
      <c r="R15" s="45"/>
      <c r="S15" s="45"/>
      <c r="T15" s="45"/>
      <c r="U15" s="45"/>
      <c r="V15" s="45"/>
      <c r="W15" s="46">
        <f t="shared" si="0"/>
        <v>0</v>
      </c>
      <c r="X15" s="45">
        <f t="shared" si="1"/>
        <v>0</v>
      </c>
      <c r="Y15" s="45"/>
      <c r="Z15" s="46">
        <f t="shared" si="2"/>
        <v>0</v>
      </c>
      <c r="AA15" s="46">
        <f t="shared" si="3"/>
        <v>0</v>
      </c>
      <c r="AB15" s="46">
        <f t="shared" si="4"/>
        <v>0</v>
      </c>
      <c r="AC15" s="45"/>
      <c r="AF15" s="33">
        <f t="shared" si="5"/>
        <v>0</v>
      </c>
      <c r="AH15" s="24">
        <f t="shared" si="6"/>
        <v>0</v>
      </c>
    </row>
    <row r="16" spans="1:34" x14ac:dyDescent="0.35">
      <c r="A16" t="s">
        <v>44</v>
      </c>
      <c r="C16" s="26" t="s">
        <v>3440</v>
      </c>
      <c r="D16" s="26" t="s">
        <v>3443</v>
      </c>
      <c r="E16" s="19">
        <v>93003</v>
      </c>
      <c r="F16" s="26" t="s">
        <v>3441</v>
      </c>
      <c r="G16" s="26" t="s">
        <v>3444</v>
      </c>
      <c r="H16" s="19" t="str">
        <f>VLOOKUP(E16,Subjective!$A$5:$B$1439,2,FALSE)</f>
        <v>AR Control - NHS Debtors Receivables</v>
      </c>
      <c r="I16" s="44">
        <v>4357.8999999999996</v>
      </c>
      <c r="J16" s="45" t="s">
        <v>3699</v>
      </c>
      <c r="K16" s="45"/>
      <c r="L16" s="45"/>
      <c r="M16" s="45"/>
      <c r="N16" s="45"/>
      <c r="O16" s="45">
        <f t="shared" si="7"/>
        <v>4357.8999999999996</v>
      </c>
      <c r="P16" s="45"/>
      <c r="Q16" s="45"/>
      <c r="R16" s="45"/>
      <c r="S16" s="45"/>
      <c r="T16" s="45"/>
      <c r="U16" s="45"/>
      <c r="V16" s="45"/>
      <c r="W16" s="46">
        <f t="shared" si="0"/>
        <v>0</v>
      </c>
      <c r="X16" s="45">
        <f t="shared" si="1"/>
        <v>0</v>
      </c>
      <c r="Y16" s="45"/>
      <c r="Z16" s="46">
        <f t="shared" si="2"/>
        <v>0</v>
      </c>
      <c r="AA16" s="46">
        <f t="shared" si="3"/>
        <v>0</v>
      </c>
      <c r="AB16" s="46">
        <f t="shared" si="4"/>
        <v>0</v>
      </c>
      <c r="AC16" s="45"/>
      <c r="AF16" s="33">
        <f t="shared" si="5"/>
        <v>0</v>
      </c>
      <c r="AH16" s="24">
        <f t="shared" si="6"/>
        <v>0</v>
      </c>
    </row>
    <row r="17" spans="1:34" x14ac:dyDescent="0.35">
      <c r="A17" t="s">
        <v>45</v>
      </c>
      <c r="C17" s="26" t="s">
        <v>3440</v>
      </c>
      <c r="D17" s="26" t="s">
        <v>3443</v>
      </c>
      <c r="E17" s="19">
        <v>93003</v>
      </c>
      <c r="F17" s="26" t="s">
        <v>3441</v>
      </c>
      <c r="G17" s="26" t="s">
        <v>3445</v>
      </c>
      <c r="H17" s="19" t="str">
        <f>VLOOKUP(E17,Subjective!$A$5:$B$1439,2,FALSE)</f>
        <v>AR Control - NHS Debtors Receivables</v>
      </c>
      <c r="I17" s="44">
        <v>2400</v>
      </c>
      <c r="J17" s="45" t="s">
        <v>3699</v>
      </c>
      <c r="K17" s="45"/>
      <c r="L17" s="45"/>
      <c r="M17" s="45"/>
      <c r="N17" s="45"/>
      <c r="O17" s="45">
        <f t="shared" si="7"/>
        <v>2400</v>
      </c>
      <c r="P17" s="45"/>
      <c r="Q17" s="45"/>
      <c r="R17" s="45"/>
      <c r="S17" s="45"/>
      <c r="T17" s="45"/>
      <c r="U17" s="45"/>
      <c r="V17" s="45"/>
      <c r="W17" s="46">
        <f t="shared" si="0"/>
        <v>0</v>
      </c>
      <c r="X17" s="45">
        <f t="shared" si="1"/>
        <v>0</v>
      </c>
      <c r="Y17" s="45"/>
      <c r="Z17" s="46">
        <f t="shared" si="2"/>
        <v>0</v>
      </c>
      <c r="AA17" s="46">
        <f t="shared" si="3"/>
        <v>0</v>
      </c>
      <c r="AB17" s="46">
        <f t="shared" si="4"/>
        <v>0</v>
      </c>
      <c r="AC17" s="45"/>
      <c r="AF17" s="33">
        <f t="shared" si="5"/>
        <v>0</v>
      </c>
      <c r="AH17" s="24">
        <f t="shared" si="6"/>
        <v>0</v>
      </c>
    </row>
    <row r="18" spans="1:34" x14ac:dyDescent="0.35">
      <c r="A18" t="s">
        <v>46</v>
      </c>
      <c r="C18" s="26" t="s">
        <v>3440</v>
      </c>
      <c r="D18" s="26" t="s">
        <v>3443</v>
      </c>
      <c r="E18" s="19">
        <v>93005</v>
      </c>
      <c r="F18" s="26" t="s">
        <v>3446</v>
      </c>
      <c r="G18" s="26" t="s">
        <v>3444</v>
      </c>
      <c r="H18" s="19" t="str">
        <f>VLOOKUP(E18,Subjective!$A$5:$B$1439,2,FALSE)</f>
        <v>NHS Receivables Manual Accruals/Recharges</v>
      </c>
      <c r="I18" s="44">
        <v>2178.9499999999998</v>
      </c>
      <c r="J18" s="45" t="s">
        <v>3699</v>
      </c>
      <c r="K18" s="45"/>
      <c r="L18" s="45"/>
      <c r="M18" s="45"/>
      <c r="N18" s="45"/>
      <c r="O18" s="45">
        <f t="shared" si="7"/>
        <v>2178.9499999999998</v>
      </c>
      <c r="P18" s="45"/>
      <c r="Q18" s="45"/>
      <c r="R18" s="45"/>
      <c r="S18" s="45"/>
      <c r="T18" s="45"/>
      <c r="U18" s="45"/>
      <c r="V18" s="45"/>
      <c r="W18" s="46">
        <f t="shared" si="0"/>
        <v>0</v>
      </c>
      <c r="X18" s="45">
        <f t="shared" si="1"/>
        <v>0</v>
      </c>
      <c r="Y18" s="45"/>
      <c r="Z18" s="46">
        <f t="shared" si="2"/>
        <v>0</v>
      </c>
      <c r="AA18" s="46">
        <f t="shared" si="3"/>
        <v>0</v>
      </c>
      <c r="AB18" s="46">
        <f t="shared" si="4"/>
        <v>0</v>
      </c>
      <c r="AC18" s="45"/>
      <c r="AF18" s="33">
        <f t="shared" si="5"/>
        <v>0</v>
      </c>
      <c r="AH18" s="24">
        <f t="shared" si="6"/>
        <v>0</v>
      </c>
    </row>
    <row r="19" spans="1:34" x14ac:dyDescent="0.35">
      <c r="A19" t="s">
        <v>47</v>
      </c>
      <c r="C19" s="26" t="s">
        <v>3440</v>
      </c>
      <c r="D19" s="26" t="s">
        <v>3443</v>
      </c>
      <c r="E19" s="19">
        <v>93040</v>
      </c>
      <c r="F19" s="26" t="s">
        <v>3441</v>
      </c>
      <c r="G19" s="26" t="s">
        <v>3442</v>
      </c>
      <c r="H19" s="19" t="str">
        <f>VLOOKUP(E19,Subjective!$A$5:$B$1439,2,FALSE)</f>
        <v>Non NHS Receivables Manual Accruals/Recharges</v>
      </c>
      <c r="I19" s="44">
        <v>5410.48</v>
      </c>
      <c r="J19" s="45" t="s">
        <v>3699</v>
      </c>
      <c r="K19" s="45"/>
      <c r="L19" s="45"/>
      <c r="M19" s="45"/>
      <c r="N19" s="45"/>
      <c r="O19" s="45">
        <f t="shared" si="7"/>
        <v>5410.48</v>
      </c>
      <c r="P19" s="45"/>
      <c r="Q19" s="45"/>
      <c r="R19" s="45"/>
      <c r="S19" s="45"/>
      <c r="T19" s="45"/>
      <c r="U19" s="45"/>
      <c r="V19" s="45"/>
      <c r="W19" s="46">
        <f t="shared" si="0"/>
        <v>0</v>
      </c>
      <c r="X19" s="45">
        <f t="shared" si="1"/>
        <v>0</v>
      </c>
      <c r="Y19" s="45"/>
      <c r="Z19" s="46">
        <f t="shared" si="2"/>
        <v>0</v>
      </c>
      <c r="AA19" s="46">
        <f t="shared" si="3"/>
        <v>0</v>
      </c>
      <c r="AB19" s="46">
        <f t="shared" si="4"/>
        <v>0</v>
      </c>
      <c r="AC19" s="45"/>
      <c r="AF19" s="33">
        <f t="shared" si="5"/>
        <v>0</v>
      </c>
      <c r="AH19" s="24">
        <f t="shared" si="6"/>
        <v>0</v>
      </c>
    </row>
    <row r="20" spans="1:34" x14ac:dyDescent="0.35">
      <c r="A20" t="s">
        <v>48</v>
      </c>
      <c r="C20" s="26" t="s">
        <v>3440</v>
      </c>
      <c r="D20" s="26" t="s">
        <v>3443</v>
      </c>
      <c r="E20" s="19">
        <v>93040</v>
      </c>
      <c r="F20" s="26" t="s">
        <v>3447</v>
      </c>
      <c r="G20" s="26" t="s">
        <v>3442</v>
      </c>
      <c r="H20" s="19" t="str">
        <f>VLOOKUP(E20,Subjective!$A$5:$B$1439,2,FALSE)</f>
        <v>Non NHS Receivables Manual Accruals/Recharges</v>
      </c>
      <c r="I20" s="44">
        <v>47.22</v>
      </c>
      <c r="J20" s="45" t="s">
        <v>3699</v>
      </c>
      <c r="K20" s="45"/>
      <c r="L20" s="45"/>
      <c r="M20" s="45"/>
      <c r="N20" s="45"/>
      <c r="O20" s="45">
        <f t="shared" si="7"/>
        <v>47.22</v>
      </c>
      <c r="P20" s="45"/>
      <c r="Q20" s="45"/>
      <c r="R20" s="45"/>
      <c r="S20" s="45"/>
      <c r="T20" s="45"/>
      <c r="U20" s="45"/>
      <c r="V20" s="45"/>
      <c r="W20" s="46">
        <f t="shared" si="0"/>
        <v>0</v>
      </c>
      <c r="X20" s="45">
        <f t="shared" si="1"/>
        <v>0</v>
      </c>
      <c r="Y20" s="45"/>
      <c r="Z20" s="46">
        <f t="shared" si="2"/>
        <v>0</v>
      </c>
      <c r="AA20" s="46">
        <f t="shared" si="3"/>
        <v>0</v>
      </c>
      <c r="AB20" s="46">
        <f t="shared" si="4"/>
        <v>0</v>
      </c>
      <c r="AC20" s="45"/>
      <c r="AF20" s="33">
        <f t="shared" si="5"/>
        <v>0</v>
      </c>
      <c r="AH20" s="24">
        <f t="shared" si="6"/>
        <v>0</v>
      </c>
    </row>
    <row r="21" spans="1:34" x14ac:dyDescent="0.35">
      <c r="A21" t="s">
        <v>49</v>
      </c>
      <c r="C21" s="26" t="s">
        <v>3440</v>
      </c>
      <c r="D21" s="26" t="s">
        <v>3443</v>
      </c>
      <c r="E21" s="19">
        <v>93205</v>
      </c>
      <c r="F21" s="26" t="s">
        <v>3441</v>
      </c>
      <c r="G21" s="26" t="s">
        <v>3442</v>
      </c>
      <c r="H21" s="19" t="str">
        <f>VLOOKUP(E21,Subjective!$A$5:$B$1439,2,FALSE)</f>
        <v>Input Vat- Business Activities</v>
      </c>
      <c r="I21" s="44">
        <v>16920.22</v>
      </c>
      <c r="J21" s="45" t="s">
        <v>3697</v>
      </c>
      <c r="K21" s="45"/>
      <c r="L21" s="45"/>
      <c r="M21" s="45"/>
      <c r="N21" s="45"/>
      <c r="O21" s="45">
        <f t="shared" si="7"/>
        <v>16920.22</v>
      </c>
      <c r="P21" s="45"/>
      <c r="Q21" s="45"/>
      <c r="R21" s="45"/>
      <c r="S21" s="45"/>
      <c r="T21" s="45"/>
      <c r="U21" s="45"/>
      <c r="V21" s="45"/>
      <c r="W21" s="46">
        <f t="shared" si="0"/>
        <v>0</v>
      </c>
      <c r="X21" s="45">
        <f t="shared" si="1"/>
        <v>0</v>
      </c>
      <c r="Y21" s="45"/>
      <c r="Z21" s="46">
        <f t="shared" si="2"/>
        <v>0</v>
      </c>
      <c r="AA21" s="46">
        <f t="shared" si="3"/>
        <v>0</v>
      </c>
      <c r="AB21" s="46">
        <f t="shared" si="4"/>
        <v>0</v>
      </c>
      <c r="AC21" s="45"/>
      <c r="AF21" s="33">
        <f t="shared" si="5"/>
        <v>0</v>
      </c>
      <c r="AH21" s="24">
        <f t="shared" si="6"/>
        <v>0</v>
      </c>
    </row>
    <row r="22" spans="1:34" x14ac:dyDescent="0.35">
      <c r="A22" t="s">
        <v>50</v>
      </c>
      <c r="C22" s="26" t="s">
        <v>3440</v>
      </c>
      <c r="D22" s="26" t="s">
        <v>3443</v>
      </c>
      <c r="E22" s="19">
        <v>93210</v>
      </c>
      <c r="F22" s="26" t="s">
        <v>3441</v>
      </c>
      <c r="G22" s="26" t="s">
        <v>3442</v>
      </c>
      <c r="H22" s="19" t="str">
        <f>VLOOKUP(E22,Subjective!$A$5:$B$1439,2,FALSE)</f>
        <v>Input Vat- Contracted Out Services</v>
      </c>
      <c r="I22" s="44">
        <v>3351.8</v>
      </c>
      <c r="J22" s="45" t="s">
        <v>3697</v>
      </c>
      <c r="K22" s="45"/>
      <c r="L22" s="45"/>
      <c r="M22" s="45"/>
      <c r="N22" s="45"/>
      <c r="O22" s="45">
        <f t="shared" si="7"/>
        <v>3351.8</v>
      </c>
      <c r="P22" s="45"/>
      <c r="Q22" s="45"/>
      <c r="R22" s="45"/>
      <c r="S22" s="45"/>
      <c r="T22" s="45"/>
      <c r="U22" s="45"/>
      <c r="V22" s="45"/>
      <c r="W22" s="46">
        <f t="shared" si="0"/>
        <v>0</v>
      </c>
      <c r="X22" s="45">
        <f t="shared" si="1"/>
        <v>0</v>
      </c>
      <c r="Y22" s="45"/>
      <c r="Z22" s="46">
        <f t="shared" si="2"/>
        <v>0</v>
      </c>
      <c r="AA22" s="46">
        <f t="shared" si="3"/>
        <v>0</v>
      </c>
      <c r="AB22" s="46">
        <f t="shared" si="4"/>
        <v>0</v>
      </c>
      <c r="AC22" s="45"/>
      <c r="AF22" s="33">
        <f t="shared" si="5"/>
        <v>0</v>
      </c>
      <c r="AH22" s="24">
        <f t="shared" si="6"/>
        <v>0</v>
      </c>
    </row>
    <row r="23" spans="1:34" x14ac:dyDescent="0.35">
      <c r="A23" t="s">
        <v>51</v>
      </c>
      <c r="C23" s="26" t="s">
        <v>3440</v>
      </c>
      <c r="D23" s="26" t="s">
        <v>3443</v>
      </c>
      <c r="E23" s="19">
        <v>93215</v>
      </c>
      <c r="F23" s="26" t="s">
        <v>3441</v>
      </c>
      <c r="G23" s="26" t="s">
        <v>3442</v>
      </c>
      <c r="H23" s="19" t="str">
        <f>VLOOKUP(E23,Subjective!$A$5:$B$1439,2,FALSE)</f>
        <v>Output Vat (Standard Rate)</v>
      </c>
      <c r="I23" s="44">
        <v>-738.47</v>
      </c>
      <c r="J23" s="45" t="s">
        <v>3697</v>
      </c>
      <c r="K23" s="45"/>
      <c r="L23" s="45"/>
      <c r="M23" s="45"/>
      <c r="N23" s="45"/>
      <c r="O23" s="45">
        <f t="shared" si="7"/>
        <v>-738.47</v>
      </c>
      <c r="P23" s="45"/>
      <c r="Q23" s="45"/>
      <c r="R23" s="45"/>
      <c r="S23" s="45"/>
      <c r="T23" s="45"/>
      <c r="U23" s="45"/>
      <c r="V23" s="45"/>
      <c r="W23" s="46">
        <f t="shared" si="0"/>
        <v>0</v>
      </c>
      <c r="X23" s="45">
        <f t="shared" si="1"/>
        <v>0</v>
      </c>
      <c r="Y23" s="45"/>
      <c r="Z23" s="46">
        <f t="shared" si="2"/>
        <v>0</v>
      </c>
      <c r="AA23" s="46">
        <f t="shared" si="3"/>
        <v>0</v>
      </c>
      <c r="AB23" s="46">
        <f t="shared" si="4"/>
        <v>0</v>
      </c>
      <c r="AC23" s="45"/>
      <c r="AF23" s="33">
        <f t="shared" si="5"/>
        <v>0</v>
      </c>
      <c r="AH23" s="24">
        <f t="shared" si="6"/>
        <v>0</v>
      </c>
    </row>
    <row r="24" spans="1:34" x14ac:dyDescent="0.35">
      <c r="A24" t="s">
        <v>52</v>
      </c>
      <c r="C24" s="26" t="s">
        <v>3440</v>
      </c>
      <c r="D24" s="26" t="s">
        <v>3443</v>
      </c>
      <c r="E24" s="19">
        <v>93220</v>
      </c>
      <c r="F24" s="26" t="s">
        <v>3441</v>
      </c>
      <c r="G24" s="26" t="s">
        <v>3442</v>
      </c>
      <c r="H24" s="19" t="str">
        <f>VLOOKUP(E24,Subjective!$A$5:$B$1439,2,FALSE)</f>
        <v>Non NHS Prepayments</v>
      </c>
      <c r="I24" s="44">
        <v>-61708</v>
      </c>
      <c r="J24" s="45"/>
      <c r="K24" s="45"/>
      <c r="L24" s="45"/>
      <c r="M24" s="45"/>
      <c r="N24" s="45"/>
      <c r="O24" s="45">
        <f t="shared" si="7"/>
        <v>-61708</v>
      </c>
      <c r="P24" s="45"/>
      <c r="Q24" s="45"/>
      <c r="R24" s="45"/>
      <c r="S24" s="45"/>
      <c r="T24" s="45"/>
      <c r="U24" s="45"/>
      <c r="V24" s="45"/>
      <c r="W24" s="46">
        <f t="shared" si="0"/>
        <v>0</v>
      </c>
      <c r="X24" s="45">
        <f t="shared" si="1"/>
        <v>0</v>
      </c>
      <c r="Y24" s="45"/>
      <c r="Z24" s="46">
        <f t="shared" si="2"/>
        <v>0</v>
      </c>
      <c r="AA24" s="46">
        <f t="shared" si="3"/>
        <v>0</v>
      </c>
      <c r="AB24" s="46">
        <f t="shared" si="4"/>
        <v>0</v>
      </c>
      <c r="AC24" s="45"/>
      <c r="AF24" s="33">
        <f t="shared" si="5"/>
        <v>0</v>
      </c>
      <c r="AH24" s="24">
        <f t="shared" si="6"/>
        <v>0</v>
      </c>
    </row>
    <row r="25" spans="1:34" x14ac:dyDescent="0.35">
      <c r="A25" t="s">
        <v>53</v>
      </c>
      <c r="C25" s="26" t="s">
        <v>3440</v>
      </c>
      <c r="D25" s="26" t="s">
        <v>3443</v>
      </c>
      <c r="E25" s="19">
        <v>94000</v>
      </c>
      <c r="F25" s="26" t="s">
        <v>3441</v>
      </c>
      <c r="G25" s="26" t="s">
        <v>3442</v>
      </c>
      <c r="H25" s="19" t="str">
        <f>VLOOKUP(E25,Subjective!$A$5:$B$1439,2,FALSE)</f>
        <v>General Account</v>
      </c>
      <c r="I25" s="44">
        <v>-23140800.550000001</v>
      </c>
      <c r="J25" s="48" t="s">
        <v>3696</v>
      </c>
      <c r="K25" s="45"/>
      <c r="L25" s="45"/>
      <c r="M25" s="45"/>
      <c r="N25" s="45"/>
      <c r="O25" s="45"/>
      <c r="P25" s="45">
        <f>I25</f>
        <v>-23140800.550000001</v>
      </c>
      <c r="Q25" s="45"/>
      <c r="R25" s="45"/>
      <c r="S25" s="45"/>
      <c r="T25" s="45"/>
      <c r="U25" s="45"/>
      <c r="V25" s="45"/>
      <c r="W25" s="46">
        <f t="shared" si="0"/>
        <v>0</v>
      </c>
      <c r="X25" s="45">
        <f t="shared" si="1"/>
        <v>0</v>
      </c>
      <c r="Y25" s="45"/>
      <c r="Z25" s="46">
        <f t="shared" si="2"/>
        <v>0</v>
      </c>
      <c r="AA25" s="46">
        <f t="shared" si="3"/>
        <v>0</v>
      </c>
      <c r="AB25" s="46">
        <f t="shared" si="4"/>
        <v>0</v>
      </c>
      <c r="AC25" s="45"/>
      <c r="AF25" s="33">
        <f t="shared" si="5"/>
        <v>0</v>
      </c>
      <c r="AH25" s="24">
        <f t="shared" si="6"/>
        <v>0</v>
      </c>
    </row>
    <row r="26" spans="1:34" x14ac:dyDescent="0.35">
      <c r="A26" t="s">
        <v>54</v>
      </c>
      <c r="C26" s="26" t="s">
        <v>3440</v>
      </c>
      <c r="D26" s="26" t="s">
        <v>3443</v>
      </c>
      <c r="E26" s="19">
        <v>94000</v>
      </c>
      <c r="F26" s="26" t="s">
        <v>3441</v>
      </c>
      <c r="G26" s="26" t="s">
        <v>3448</v>
      </c>
      <c r="H26" s="19" t="str">
        <f>VLOOKUP(E26,Subjective!$A$5:$B$1439,2,FALSE)</f>
        <v>General Account</v>
      </c>
      <c r="I26" s="44">
        <v>-961094.18</v>
      </c>
      <c r="J26" s="48" t="s">
        <v>3696</v>
      </c>
      <c r="K26" s="45"/>
      <c r="L26" s="45"/>
      <c r="M26" s="45"/>
      <c r="N26" s="45"/>
      <c r="O26" s="45"/>
      <c r="P26" s="45">
        <f t="shared" ref="P26:P45" si="8">I26</f>
        <v>-961094.18</v>
      </c>
      <c r="Q26" s="45"/>
      <c r="R26" s="45"/>
      <c r="S26" s="45"/>
      <c r="T26" s="45"/>
      <c r="U26" s="45"/>
      <c r="V26" s="45"/>
      <c r="W26" s="46">
        <f t="shared" si="0"/>
        <v>0</v>
      </c>
      <c r="X26" s="45">
        <f t="shared" si="1"/>
        <v>0</v>
      </c>
      <c r="Y26" s="45"/>
      <c r="Z26" s="46">
        <f t="shared" si="2"/>
        <v>0</v>
      </c>
      <c r="AA26" s="46">
        <f t="shared" si="3"/>
        <v>0</v>
      </c>
      <c r="AB26" s="46">
        <f t="shared" si="4"/>
        <v>0</v>
      </c>
      <c r="AC26" s="45"/>
      <c r="AF26" s="33">
        <f t="shared" si="5"/>
        <v>0</v>
      </c>
      <c r="AH26" s="24">
        <f t="shared" si="6"/>
        <v>0</v>
      </c>
    </row>
    <row r="27" spans="1:34" x14ac:dyDescent="0.35">
      <c r="A27" t="s">
        <v>55</v>
      </c>
      <c r="C27" s="26" t="s">
        <v>3440</v>
      </c>
      <c r="D27" s="26" t="s">
        <v>3443</v>
      </c>
      <c r="E27" s="19">
        <v>94000</v>
      </c>
      <c r="F27" s="26" t="s">
        <v>3441</v>
      </c>
      <c r="G27" s="26" t="s">
        <v>3449</v>
      </c>
      <c r="H27" s="19" t="str">
        <f>VLOOKUP(E27,Subjective!$A$5:$B$1439,2,FALSE)</f>
        <v>General Account</v>
      </c>
      <c r="I27" s="44">
        <v>-591605.9</v>
      </c>
      <c r="J27" s="48" t="s">
        <v>3696</v>
      </c>
      <c r="K27" s="45"/>
      <c r="L27" s="45"/>
      <c r="M27" s="45"/>
      <c r="N27" s="45"/>
      <c r="O27" s="45"/>
      <c r="P27" s="45">
        <f t="shared" si="8"/>
        <v>-591605.9</v>
      </c>
      <c r="Q27" s="45"/>
      <c r="R27" s="45"/>
      <c r="S27" s="45"/>
      <c r="T27" s="45"/>
      <c r="U27" s="45"/>
      <c r="V27" s="45"/>
      <c r="W27" s="46">
        <f t="shared" si="0"/>
        <v>0</v>
      </c>
      <c r="X27" s="45">
        <f t="shared" si="1"/>
        <v>0</v>
      </c>
      <c r="Y27" s="45"/>
      <c r="Z27" s="46">
        <f t="shared" si="2"/>
        <v>0</v>
      </c>
      <c r="AA27" s="46">
        <f t="shared" si="3"/>
        <v>0</v>
      </c>
      <c r="AB27" s="46">
        <f t="shared" si="4"/>
        <v>0</v>
      </c>
      <c r="AC27" s="45"/>
      <c r="AF27" s="33">
        <f t="shared" si="5"/>
        <v>0</v>
      </c>
      <c r="AH27" s="24">
        <f t="shared" si="6"/>
        <v>0</v>
      </c>
    </row>
    <row r="28" spans="1:34" x14ac:dyDescent="0.35">
      <c r="A28" t="s">
        <v>56</v>
      </c>
      <c r="C28" s="26" t="s">
        <v>3440</v>
      </c>
      <c r="D28" s="26" t="s">
        <v>3443</v>
      </c>
      <c r="E28" s="19">
        <v>94000</v>
      </c>
      <c r="F28" s="26" t="s">
        <v>3441</v>
      </c>
      <c r="G28" s="26" t="s">
        <v>3445</v>
      </c>
      <c r="H28" s="19" t="str">
        <f>VLOOKUP(E28,Subjective!$A$5:$B$1439,2,FALSE)</f>
        <v>General Account</v>
      </c>
      <c r="I28" s="44">
        <v>-805612.5</v>
      </c>
      <c r="J28" s="48" t="s">
        <v>3696</v>
      </c>
      <c r="K28" s="45"/>
      <c r="L28" s="45"/>
      <c r="M28" s="45"/>
      <c r="N28" s="45"/>
      <c r="O28" s="45"/>
      <c r="P28" s="45">
        <f t="shared" si="8"/>
        <v>-805612.5</v>
      </c>
      <c r="Q28" s="45"/>
      <c r="R28" s="45"/>
      <c r="S28" s="45"/>
      <c r="T28" s="45"/>
      <c r="U28" s="45"/>
      <c r="V28" s="45"/>
      <c r="W28" s="46">
        <f t="shared" si="0"/>
        <v>0</v>
      </c>
      <c r="X28" s="45">
        <f t="shared" si="1"/>
        <v>0</v>
      </c>
      <c r="Y28" s="45"/>
      <c r="Z28" s="46">
        <f t="shared" si="2"/>
        <v>0</v>
      </c>
      <c r="AA28" s="46">
        <f t="shared" si="3"/>
        <v>0</v>
      </c>
      <c r="AB28" s="46">
        <f t="shared" si="4"/>
        <v>0</v>
      </c>
      <c r="AC28" s="45"/>
      <c r="AF28" s="33">
        <f t="shared" si="5"/>
        <v>0</v>
      </c>
      <c r="AH28" s="24">
        <f t="shared" si="6"/>
        <v>0</v>
      </c>
    </row>
    <row r="29" spans="1:34" x14ac:dyDescent="0.35">
      <c r="A29" t="s">
        <v>57</v>
      </c>
      <c r="C29" s="26" t="s">
        <v>3440</v>
      </c>
      <c r="D29" s="26" t="s">
        <v>3443</v>
      </c>
      <c r="E29" s="19">
        <v>94000</v>
      </c>
      <c r="F29" s="26" t="s">
        <v>3441</v>
      </c>
      <c r="G29" s="26" t="s">
        <v>3450</v>
      </c>
      <c r="H29" s="19" t="str">
        <f>VLOOKUP(E29,Subjective!$A$5:$B$1439,2,FALSE)</f>
        <v>General Account</v>
      </c>
      <c r="I29" s="44">
        <v>-1107075.02</v>
      </c>
      <c r="J29" s="48" t="s">
        <v>3696</v>
      </c>
      <c r="K29" s="45"/>
      <c r="L29" s="45"/>
      <c r="M29" s="45"/>
      <c r="N29" s="45"/>
      <c r="O29" s="45"/>
      <c r="P29" s="45">
        <f t="shared" si="8"/>
        <v>-1107075.02</v>
      </c>
      <c r="Q29" s="45"/>
      <c r="R29" s="45"/>
      <c r="S29" s="45"/>
      <c r="T29" s="45"/>
      <c r="U29" s="45"/>
      <c r="V29" s="45"/>
      <c r="W29" s="46">
        <f t="shared" si="0"/>
        <v>0</v>
      </c>
      <c r="X29" s="45">
        <f t="shared" si="1"/>
        <v>0</v>
      </c>
      <c r="Y29" s="45"/>
      <c r="Z29" s="46">
        <f t="shared" si="2"/>
        <v>0</v>
      </c>
      <c r="AA29" s="46">
        <f t="shared" si="3"/>
        <v>0</v>
      </c>
      <c r="AB29" s="46">
        <f t="shared" si="4"/>
        <v>0</v>
      </c>
      <c r="AC29" s="45"/>
      <c r="AF29" s="33">
        <f t="shared" si="5"/>
        <v>0</v>
      </c>
      <c r="AH29" s="24">
        <f t="shared" si="6"/>
        <v>0</v>
      </c>
    </row>
    <row r="30" spans="1:34" x14ac:dyDescent="0.35">
      <c r="A30" t="s">
        <v>58</v>
      </c>
      <c r="C30" s="26" t="s">
        <v>3440</v>
      </c>
      <c r="D30" s="26" t="s">
        <v>3443</v>
      </c>
      <c r="E30" s="19">
        <v>94000</v>
      </c>
      <c r="F30" s="26" t="s">
        <v>3441</v>
      </c>
      <c r="G30" s="26" t="s">
        <v>3451</v>
      </c>
      <c r="H30" s="19" t="str">
        <f>VLOOKUP(E30,Subjective!$A$5:$B$1439,2,FALSE)</f>
        <v>General Account</v>
      </c>
      <c r="I30" s="44">
        <v>-444751.94</v>
      </c>
      <c r="J30" s="48" t="s">
        <v>3696</v>
      </c>
      <c r="K30" s="45"/>
      <c r="L30" s="45"/>
      <c r="M30" s="45"/>
      <c r="N30" s="45"/>
      <c r="O30" s="45"/>
      <c r="P30" s="45">
        <f t="shared" si="8"/>
        <v>-444751.94</v>
      </c>
      <c r="Q30" s="45"/>
      <c r="R30" s="45"/>
      <c r="S30" s="45"/>
      <c r="T30" s="45"/>
      <c r="U30" s="45"/>
      <c r="V30" s="45"/>
      <c r="W30" s="46">
        <f t="shared" si="0"/>
        <v>0</v>
      </c>
      <c r="X30" s="45">
        <f t="shared" si="1"/>
        <v>0</v>
      </c>
      <c r="Y30" s="45"/>
      <c r="Z30" s="46">
        <f t="shared" si="2"/>
        <v>0</v>
      </c>
      <c r="AA30" s="46">
        <f t="shared" si="3"/>
        <v>0</v>
      </c>
      <c r="AB30" s="46">
        <f t="shared" si="4"/>
        <v>0</v>
      </c>
      <c r="AC30" s="45"/>
      <c r="AF30" s="33">
        <f t="shared" si="5"/>
        <v>0</v>
      </c>
      <c r="AH30" s="24">
        <f t="shared" si="6"/>
        <v>0</v>
      </c>
    </row>
    <row r="31" spans="1:34" x14ac:dyDescent="0.35">
      <c r="A31" t="s">
        <v>59</v>
      </c>
      <c r="C31" s="26" t="s">
        <v>3440</v>
      </c>
      <c r="D31" s="26" t="s">
        <v>3443</v>
      </c>
      <c r="E31" s="19">
        <v>94000</v>
      </c>
      <c r="F31" s="26" t="s">
        <v>3441</v>
      </c>
      <c r="G31" s="26" t="s">
        <v>3452</v>
      </c>
      <c r="H31" s="19" t="str">
        <f>VLOOKUP(E31,Subjective!$A$5:$B$1439,2,FALSE)</f>
        <v>General Account</v>
      </c>
      <c r="I31" s="44">
        <v>-401358.77</v>
      </c>
      <c r="J31" s="48" t="s">
        <v>3696</v>
      </c>
      <c r="K31" s="45"/>
      <c r="L31" s="45"/>
      <c r="M31" s="45"/>
      <c r="N31" s="45"/>
      <c r="O31" s="45"/>
      <c r="P31" s="45">
        <f t="shared" si="8"/>
        <v>-401358.77</v>
      </c>
      <c r="Q31" s="45"/>
      <c r="R31" s="45"/>
      <c r="S31" s="45"/>
      <c r="T31" s="45"/>
      <c r="U31" s="45"/>
      <c r="V31" s="45"/>
      <c r="W31" s="46">
        <f t="shared" si="0"/>
        <v>0</v>
      </c>
      <c r="X31" s="45">
        <f t="shared" si="1"/>
        <v>0</v>
      </c>
      <c r="Y31" s="45"/>
      <c r="Z31" s="46">
        <f t="shared" si="2"/>
        <v>0</v>
      </c>
      <c r="AA31" s="46">
        <f t="shared" si="3"/>
        <v>0</v>
      </c>
      <c r="AB31" s="46">
        <f t="shared" si="4"/>
        <v>0</v>
      </c>
      <c r="AC31" s="45"/>
      <c r="AF31" s="33">
        <f t="shared" si="5"/>
        <v>0</v>
      </c>
      <c r="AH31" s="24">
        <f t="shared" si="6"/>
        <v>0</v>
      </c>
    </row>
    <row r="32" spans="1:34" x14ac:dyDescent="0.35">
      <c r="A32" t="s">
        <v>60</v>
      </c>
      <c r="C32" s="26" t="s">
        <v>3440</v>
      </c>
      <c r="D32" s="26" t="s">
        <v>3443</v>
      </c>
      <c r="E32" s="19">
        <v>94000</v>
      </c>
      <c r="F32" s="26" t="s">
        <v>3441</v>
      </c>
      <c r="G32" s="26" t="s">
        <v>3453</v>
      </c>
      <c r="H32" s="19" t="str">
        <f>VLOOKUP(E32,Subjective!$A$5:$B$1439,2,FALSE)</f>
        <v>General Account</v>
      </c>
      <c r="I32" s="44">
        <v>-7684.78</v>
      </c>
      <c r="J32" s="48" t="s">
        <v>3696</v>
      </c>
      <c r="K32" s="45"/>
      <c r="L32" s="45"/>
      <c r="M32" s="45"/>
      <c r="N32" s="45"/>
      <c r="O32" s="45"/>
      <c r="P32" s="45">
        <f t="shared" si="8"/>
        <v>-7684.78</v>
      </c>
      <c r="Q32" s="45"/>
      <c r="R32" s="45"/>
      <c r="S32" s="45"/>
      <c r="T32" s="45"/>
      <c r="U32" s="45"/>
      <c r="V32" s="45"/>
      <c r="W32" s="46">
        <f t="shared" si="0"/>
        <v>0</v>
      </c>
      <c r="X32" s="45">
        <f t="shared" si="1"/>
        <v>0</v>
      </c>
      <c r="Y32" s="45"/>
      <c r="Z32" s="46">
        <f t="shared" si="2"/>
        <v>0</v>
      </c>
      <c r="AA32" s="46">
        <f t="shared" si="3"/>
        <v>0</v>
      </c>
      <c r="AB32" s="46">
        <f t="shared" si="4"/>
        <v>0</v>
      </c>
      <c r="AC32" s="45"/>
      <c r="AF32" s="33">
        <f t="shared" si="5"/>
        <v>0</v>
      </c>
      <c r="AH32" s="24">
        <f t="shared" si="6"/>
        <v>0</v>
      </c>
    </row>
    <row r="33" spans="1:34" x14ac:dyDescent="0.35">
      <c r="A33" t="s">
        <v>61</v>
      </c>
      <c r="C33" s="26" t="s">
        <v>3440</v>
      </c>
      <c r="D33" s="26" t="s">
        <v>3443</v>
      </c>
      <c r="E33" s="19">
        <v>94000</v>
      </c>
      <c r="F33" s="26" t="s">
        <v>3441</v>
      </c>
      <c r="G33" s="26" t="s">
        <v>3454</v>
      </c>
      <c r="H33" s="19" t="str">
        <f>VLOOKUP(E33,Subjective!$A$5:$B$1439,2,FALSE)</f>
        <v>General Account</v>
      </c>
      <c r="I33" s="44">
        <v>-72616.83</v>
      </c>
      <c r="J33" s="48" t="s">
        <v>3696</v>
      </c>
      <c r="K33" s="45"/>
      <c r="L33" s="45"/>
      <c r="M33" s="45"/>
      <c r="N33" s="45"/>
      <c r="O33" s="45"/>
      <c r="P33" s="45">
        <f t="shared" si="8"/>
        <v>-72616.83</v>
      </c>
      <c r="Q33" s="45"/>
      <c r="R33" s="45"/>
      <c r="S33" s="45"/>
      <c r="T33" s="45"/>
      <c r="U33" s="45"/>
      <c r="V33" s="45"/>
      <c r="W33" s="46">
        <f t="shared" si="0"/>
        <v>0</v>
      </c>
      <c r="X33" s="45">
        <f t="shared" si="1"/>
        <v>0</v>
      </c>
      <c r="Y33" s="45"/>
      <c r="Z33" s="46">
        <f t="shared" si="2"/>
        <v>0</v>
      </c>
      <c r="AA33" s="46">
        <f t="shared" si="3"/>
        <v>0</v>
      </c>
      <c r="AB33" s="46">
        <f t="shared" si="4"/>
        <v>0</v>
      </c>
      <c r="AC33" s="45"/>
      <c r="AF33" s="33">
        <f t="shared" si="5"/>
        <v>0</v>
      </c>
      <c r="AH33" s="24">
        <f t="shared" si="6"/>
        <v>0</v>
      </c>
    </row>
    <row r="34" spans="1:34" x14ac:dyDescent="0.35">
      <c r="A34" t="s">
        <v>62</v>
      </c>
      <c r="C34" s="26" t="s">
        <v>3440</v>
      </c>
      <c r="D34" s="26" t="s">
        <v>3443</v>
      </c>
      <c r="E34" s="19">
        <v>94000</v>
      </c>
      <c r="F34" s="26" t="s">
        <v>3441</v>
      </c>
      <c r="G34" s="26" t="s">
        <v>3455</v>
      </c>
      <c r="H34" s="19" t="str">
        <f>VLOOKUP(E34,Subjective!$A$5:$B$1439,2,FALSE)</f>
        <v>General Account</v>
      </c>
      <c r="I34" s="44">
        <v>-7796.83</v>
      </c>
      <c r="J34" s="48" t="s">
        <v>3696</v>
      </c>
      <c r="K34" s="45"/>
      <c r="L34" s="45"/>
      <c r="M34" s="45"/>
      <c r="N34" s="45"/>
      <c r="O34" s="45"/>
      <c r="P34" s="45">
        <f t="shared" si="8"/>
        <v>-7796.83</v>
      </c>
      <c r="Q34" s="45"/>
      <c r="R34" s="45"/>
      <c r="S34" s="45"/>
      <c r="T34" s="45"/>
      <c r="U34" s="45"/>
      <c r="V34" s="45"/>
      <c r="W34" s="46">
        <f t="shared" si="0"/>
        <v>0</v>
      </c>
      <c r="X34" s="45">
        <f t="shared" si="1"/>
        <v>0</v>
      </c>
      <c r="Y34" s="45"/>
      <c r="Z34" s="46">
        <f t="shared" si="2"/>
        <v>0</v>
      </c>
      <c r="AA34" s="46">
        <f t="shared" si="3"/>
        <v>0</v>
      </c>
      <c r="AB34" s="46">
        <f t="shared" si="4"/>
        <v>0</v>
      </c>
      <c r="AC34" s="45"/>
      <c r="AF34" s="33">
        <f t="shared" si="5"/>
        <v>0</v>
      </c>
      <c r="AH34" s="24">
        <f t="shared" si="6"/>
        <v>0</v>
      </c>
    </row>
    <row r="35" spans="1:34" x14ac:dyDescent="0.35">
      <c r="A35" t="s">
        <v>63</v>
      </c>
      <c r="C35" s="26" t="s">
        <v>3440</v>
      </c>
      <c r="D35" s="26" t="s">
        <v>3443</v>
      </c>
      <c r="E35" s="19">
        <v>94000</v>
      </c>
      <c r="F35" s="26" t="s">
        <v>3441</v>
      </c>
      <c r="G35" s="26" t="s">
        <v>3456</v>
      </c>
      <c r="H35" s="19" t="str">
        <f>VLOOKUP(E35,Subjective!$A$5:$B$1439,2,FALSE)</f>
        <v>General Account</v>
      </c>
      <c r="I35" s="44">
        <v>-47894.63</v>
      </c>
      <c r="J35" s="48" t="s">
        <v>3696</v>
      </c>
      <c r="K35" s="45"/>
      <c r="L35" s="45"/>
      <c r="M35" s="45"/>
      <c r="N35" s="45"/>
      <c r="O35" s="45"/>
      <c r="P35" s="45">
        <f t="shared" si="8"/>
        <v>-47894.63</v>
      </c>
      <c r="Q35" s="45"/>
      <c r="R35" s="45"/>
      <c r="S35" s="45"/>
      <c r="T35" s="45"/>
      <c r="U35" s="45"/>
      <c r="V35" s="45"/>
      <c r="W35" s="46">
        <f t="shared" si="0"/>
        <v>0</v>
      </c>
      <c r="X35" s="45">
        <f t="shared" si="1"/>
        <v>0</v>
      </c>
      <c r="Y35" s="45"/>
      <c r="Z35" s="46">
        <f t="shared" si="2"/>
        <v>0</v>
      </c>
      <c r="AA35" s="46">
        <f t="shared" si="3"/>
        <v>0</v>
      </c>
      <c r="AB35" s="46">
        <f t="shared" si="4"/>
        <v>0</v>
      </c>
      <c r="AC35" s="45"/>
      <c r="AF35" s="33">
        <f t="shared" si="5"/>
        <v>0</v>
      </c>
      <c r="AH35" s="24">
        <f t="shared" si="6"/>
        <v>0</v>
      </c>
    </row>
    <row r="36" spans="1:34" x14ac:dyDescent="0.35">
      <c r="A36" t="s">
        <v>64</v>
      </c>
      <c r="C36" s="26" t="s">
        <v>3440</v>
      </c>
      <c r="D36" s="26" t="s">
        <v>3443</v>
      </c>
      <c r="E36" s="19">
        <v>94000</v>
      </c>
      <c r="F36" s="26" t="s">
        <v>3441</v>
      </c>
      <c r="G36" s="26" t="s">
        <v>3457</v>
      </c>
      <c r="H36" s="19" t="str">
        <f>VLOOKUP(E36,Subjective!$A$5:$B$1439,2,FALSE)</f>
        <v>General Account</v>
      </c>
      <c r="I36" s="47">
        <v>56000000</v>
      </c>
      <c r="J36" s="48" t="s">
        <v>3696</v>
      </c>
      <c r="K36" s="45"/>
      <c r="L36" s="45"/>
      <c r="M36" s="45"/>
      <c r="N36" s="45"/>
      <c r="O36" s="45"/>
      <c r="P36" s="45">
        <f t="shared" si="8"/>
        <v>56000000</v>
      </c>
      <c r="Q36" s="45"/>
      <c r="R36" s="45"/>
      <c r="S36" s="45"/>
      <c r="T36" s="45"/>
      <c r="U36" s="45"/>
      <c r="V36" s="45"/>
      <c r="W36" s="46">
        <f t="shared" si="0"/>
        <v>0</v>
      </c>
      <c r="X36" s="45">
        <f t="shared" si="1"/>
        <v>0</v>
      </c>
      <c r="Y36" s="45"/>
      <c r="Z36" s="46">
        <f t="shared" si="2"/>
        <v>0</v>
      </c>
      <c r="AA36" s="46">
        <f t="shared" si="3"/>
        <v>0</v>
      </c>
      <c r="AB36" s="46">
        <f t="shared" si="4"/>
        <v>0</v>
      </c>
      <c r="AC36" s="45"/>
      <c r="AF36" s="33">
        <f t="shared" si="5"/>
        <v>0</v>
      </c>
      <c r="AH36" s="24">
        <f t="shared" si="6"/>
        <v>0</v>
      </c>
    </row>
    <row r="37" spans="1:34" x14ac:dyDescent="0.35">
      <c r="A37" t="s">
        <v>65</v>
      </c>
      <c r="C37" s="26" t="s">
        <v>3440</v>
      </c>
      <c r="D37" s="26" t="s">
        <v>3443</v>
      </c>
      <c r="E37" s="19">
        <v>94000</v>
      </c>
      <c r="F37" s="26" t="s">
        <v>3458</v>
      </c>
      <c r="G37" s="26" t="s">
        <v>3442</v>
      </c>
      <c r="H37" s="19" t="str">
        <f>VLOOKUP(E37,Subjective!$A$5:$B$1439,2,FALSE)</f>
        <v>General Account</v>
      </c>
      <c r="I37" s="47">
        <v>-158.91999999999999</v>
      </c>
      <c r="J37" s="48" t="s">
        <v>3696</v>
      </c>
      <c r="K37" s="45"/>
      <c r="L37" s="45"/>
      <c r="M37" s="45"/>
      <c r="N37" s="45"/>
      <c r="O37" s="45"/>
      <c r="P37" s="45">
        <f t="shared" si="8"/>
        <v>-158.91999999999999</v>
      </c>
      <c r="Q37" s="45"/>
      <c r="R37" s="45"/>
      <c r="S37" s="45"/>
      <c r="T37" s="45"/>
      <c r="U37" s="45"/>
      <c r="V37" s="45"/>
      <c r="W37" s="46">
        <f t="shared" si="0"/>
        <v>0</v>
      </c>
      <c r="X37" s="45">
        <f t="shared" si="1"/>
        <v>0</v>
      </c>
      <c r="Y37" s="45"/>
      <c r="Z37" s="46">
        <f t="shared" si="2"/>
        <v>0</v>
      </c>
      <c r="AA37" s="46">
        <f t="shared" si="3"/>
        <v>0</v>
      </c>
      <c r="AB37" s="46">
        <f t="shared" si="4"/>
        <v>0</v>
      </c>
      <c r="AC37" s="45"/>
      <c r="AF37" s="33">
        <f t="shared" si="5"/>
        <v>0</v>
      </c>
      <c r="AH37" s="24">
        <f t="shared" si="6"/>
        <v>0</v>
      </c>
    </row>
    <row r="38" spans="1:34" x14ac:dyDescent="0.35">
      <c r="A38" t="s">
        <v>66</v>
      </c>
      <c r="C38" s="26" t="s">
        <v>3440</v>
      </c>
      <c r="D38" s="26" t="s">
        <v>3443</v>
      </c>
      <c r="E38" s="19">
        <v>94000</v>
      </c>
      <c r="F38" s="26" t="s">
        <v>3459</v>
      </c>
      <c r="G38" s="26" t="s">
        <v>3442</v>
      </c>
      <c r="H38" s="19" t="str">
        <f>VLOOKUP(E38,Subjective!$A$5:$B$1439,2,FALSE)</f>
        <v>General Account</v>
      </c>
      <c r="I38" s="44">
        <v>-296.32</v>
      </c>
      <c r="J38" s="48" t="s">
        <v>3696</v>
      </c>
      <c r="K38" s="45"/>
      <c r="L38" s="45"/>
      <c r="M38" s="45"/>
      <c r="N38" s="45"/>
      <c r="O38" s="45"/>
      <c r="P38" s="45">
        <f t="shared" si="8"/>
        <v>-296.32</v>
      </c>
      <c r="Q38" s="45"/>
      <c r="R38" s="45"/>
      <c r="S38" s="45"/>
      <c r="T38" s="45"/>
      <c r="U38" s="45"/>
      <c r="V38" s="45"/>
      <c r="W38" s="46">
        <f t="shared" si="0"/>
        <v>0</v>
      </c>
      <c r="X38" s="45">
        <f t="shared" si="1"/>
        <v>0</v>
      </c>
      <c r="Y38" s="45"/>
      <c r="Z38" s="46">
        <f t="shared" si="2"/>
        <v>0</v>
      </c>
      <c r="AA38" s="46">
        <f t="shared" si="3"/>
        <v>0</v>
      </c>
      <c r="AB38" s="46">
        <f t="shared" si="4"/>
        <v>0</v>
      </c>
      <c r="AC38" s="45"/>
      <c r="AF38" s="33">
        <f t="shared" si="5"/>
        <v>0</v>
      </c>
      <c r="AH38" s="24">
        <f t="shared" si="6"/>
        <v>0</v>
      </c>
    </row>
    <row r="39" spans="1:34" x14ac:dyDescent="0.35">
      <c r="A39" t="s">
        <v>67</v>
      </c>
      <c r="C39" s="26" t="s">
        <v>3440</v>
      </c>
      <c r="D39" s="26" t="s">
        <v>3443</v>
      </c>
      <c r="E39" s="19">
        <v>94000</v>
      </c>
      <c r="F39" s="26" t="s">
        <v>3447</v>
      </c>
      <c r="G39" s="26" t="s">
        <v>3442</v>
      </c>
      <c r="H39" s="19" t="str">
        <f>VLOOKUP(E39,Subjective!$A$5:$B$1439,2,FALSE)</f>
        <v>General Account</v>
      </c>
      <c r="I39" s="44">
        <v>-159.44</v>
      </c>
      <c r="J39" s="48" t="s">
        <v>3696</v>
      </c>
      <c r="K39" s="45"/>
      <c r="L39" s="45"/>
      <c r="M39" s="45"/>
      <c r="N39" s="45"/>
      <c r="O39" s="45"/>
      <c r="P39" s="45">
        <f t="shared" si="8"/>
        <v>-159.44</v>
      </c>
      <c r="Q39" s="45"/>
      <c r="R39" s="45"/>
      <c r="S39" s="45"/>
      <c r="T39" s="45"/>
      <c r="U39" s="45"/>
      <c r="V39" s="45"/>
      <c r="W39" s="46">
        <f t="shared" si="0"/>
        <v>0</v>
      </c>
      <c r="X39" s="45">
        <f t="shared" si="1"/>
        <v>0</v>
      </c>
      <c r="Y39" s="45"/>
      <c r="Z39" s="46">
        <f t="shared" si="2"/>
        <v>0</v>
      </c>
      <c r="AA39" s="46">
        <f t="shared" si="3"/>
        <v>0</v>
      </c>
      <c r="AB39" s="46">
        <f t="shared" si="4"/>
        <v>0</v>
      </c>
      <c r="AC39" s="45"/>
      <c r="AF39" s="33">
        <f t="shared" si="5"/>
        <v>0</v>
      </c>
      <c r="AH39" s="24">
        <f t="shared" si="6"/>
        <v>0</v>
      </c>
    </row>
    <row r="40" spans="1:34" x14ac:dyDescent="0.35">
      <c r="A40" t="s">
        <v>68</v>
      </c>
      <c r="C40" s="26" t="s">
        <v>3440</v>
      </c>
      <c r="D40" s="26" t="s">
        <v>3443</v>
      </c>
      <c r="E40" s="19">
        <v>94000</v>
      </c>
      <c r="F40" s="26" t="s">
        <v>3460</v>
      </c>
      <c r="G40" s="26" t="s">
        <v>3442</v>
      </c>
      <c r="H40" s="19" t="str">
        <f>VLOOKUP(E40,Subjective!$A$5:$B$1439,2,FALSE)</f>
        <v>General Account</v>
      </c>
      <c r="I40" s="44">
        <v>-100</v>
      </c>
      <c r="J40" s="48" t="s">
        <v>3696</v>
      </c>
      <c r="K40" s="45"/>
      <c r="L40" s="45"/>
      <c r="M40" s="45"/>
      <c r="N40" s="45"/>
      <c r="O40" s="45"/>
      <c r="P40" s="45">
        <f t="shared" si="8"/>
        <v>-100</v>
      </c>
      <c r="Q40" s="45"/>
      <c r="R40" s="45"/>
      <c r="S40" s="45"/>
      <c r="T40" s="45"/>
      <c r="U40" s="45"/>
      <c r="V40" s="45"/>
      <c r="W40" s="46">
        <f t="shared" si="0"/>
        <v>0</v>
      </c>
      <c r="X40" s="45">
        <f t="shared" si="1"/>
        <v>0</v>
      </c>
      <c r="Y40" s="45"/>
      <c r="Z40" s="46">
        <f t="shared" si="2"/>
        <v>0</v>
      </c>
      <c r="AA40" s="46">
        <f t="shared" si="3"/>
        <v>0</v>
      </c>
      <c r="AB40" s="46">
        <f t="shared" si="4"/>
        <v>0</v>
      </c>
      <c r="AC40" s="45"/>
      <c r="AF40" s="33">
        <f t="shared" si="5"/>
        <v>0</v>
      </c>
      <c r="AH40" s="24">
        <f t="shared" si="6"/>
        <v>0</v>
      </c>
    </row>
    <row r="41" spans="1:34" x14ac:dyDescent="0.35">
      <c r="A41" t="s">
        <v>69</v>
      </c>
      <c r="C41" s="26" t="s">
        <v>3440</v>
      </c>
      <c r="D41" s="26" t="s">
        <v>3443</v>
      </c>
      <c r="E41" s="19">
        <v>94000</v>
      </c>
      <c r="F41" s="26" t="s">
        <v>3461</v>
      </c>
      <c r="G41" s="26" t="s">
        <v>3442</v>
      </c>
      <c r="H41" s="19" t="str">
        <f>VLOOKUP(E41,Subjective!$A$5:$B$1439,2,FALSE)</f>
        <v>General Account</v>
      </c>
      <c r="I41" s="47">
        <v>-126.5</v>
      </c>
      <c r="J41" s="48" t="s">
        <v>3696</v>
      </c>
      <c r="K41" s="45"/>
      <c r="L41" s="45"/>
      <c r="M41" s="45"/>
      <c r="N41" s="45"/>
      <c r="O41" s="45"/>
      <c r="P41" s="45">
        <f t="shared" si="8"/>
        <v>-126.5</v>
      </c>
      <c r="Q41" s="45"/>
      <c r="R41" s="45"/>
      <c r="S41" s="45"/>
      <c r="T41" s="45"/>
      <c r="U41" s="45"/>
      <c r="V41" s="45"/>
      <c r="W41" s="46">
        <f t="shared" si="0"/>
        <v>0</v>
      </c>
      <c r="X41" s="45">
        <f t="shared" si="1"/>
        <v>0</v>
      </c>
      <c r="Y41" s="45"/>
      <c r="Z41" s="46">
        <f t="shared" si="2"/>
        <v>0</v>
      </c>
      <c r="AA41" s="46">
        <f t="shared" si="3"/>
        <v>0</v>
      </c>
      <c r="AB41" s="46">
        <f t="shared" si="4"/>
        <v>0</v>
      </c>
      <c r="AC41" s="45"/>
      <c r="AF41" s="33">
        <f t="shared" si="5"/>
        <v>0</v>
      </c>
      <c r="AH41" s="24">
        <f t="shared" si="6"/>
        <v>0</v>
      </c>
    </row>
    <row r="42" spans="1:34" x14ac:dyDescent="0.35">
      <c r="A42" t="s">
        <v>70</v>
      </c>
      <c r="C42" s="26" t="s">
        <v>3440</v>
      </c>
      <c r="D42" s="26" t="s">
        <v>3443</v>
      </c>
      <c r="E42" s="19">
        <v>94000</v>
      </c>
      <c r="F42" s="26" t="s">
        <v>3462</v>
      </c>
      <c r="G42" s="26" t="s">
        <v>3442</v>
      </c>
      <c r="H42" s="19" t="str">
        <f>VLOOKUP(E42,Subjective!$A$5:$B$1439,2,FALSE)</f>
        <v>General Account</v>
      </c>
      <c r="I42" s="44">
        <v>-16.46</v>
      </c>
      <c r="J42" s="48" t="s">
        <v>3696</v>
      </c>
      <c r="K42" s="45"/>
      <c r="L42" s="45"/>
      <c r="M42" s="45"/>
      <c r="N42" s="45"/>
      <c r="O42" s="45"/>
      <c r="P42" s="45">
        <f t="shared" si="8"/>
        <v>-16.46</v>
      </c>
      <c r="Q42" s="45"/>
      <c r="R42" s="45"/>
      <c r="S42" s="45"/>
      <c r="T42" s="45"/>
      <c r="U42" s="45"/>
      <c r="V42" s="45"/>
      <c r="W42" s="46">
        <f t="shared" si="0"/>
        <v>0</v>
      </c>
      <c r="X42" s="45">
        <f t="shared" si="1"/>
        <v>0</v>
      </c>
      <c r="Y42" s="45"/>
      <c r="Z42" s="46">
        <f t="shared" si="2"/>
        <v>0</v>
      </c>
      <c r="AA42" s="46">
        <f t="shared" si="3"/>
        <v>0</v>
      </c>
      <c r="AB42" s="46">
        <f t="shared" si="4"/>
        <v>0</v>
      </c>
      <c r="AC42" s="45"/>
      <c r="AF42" s="33">
        <f t="shared" si="5"/>
        <v>0</v>
      </c>
      <c r="AH42" s="24">
        <f t="shared" si="6"/>
        <v>0</v>
      </c>
    </row>
    <row r="43" spans="1:34" x14ac:dyDescent="0.35">
      <c r="A43" t="s">
        <v>71</v>
      </c>
      <c r="C43" s="26" t="s">
        <v>3440</v>
      </c>
      <c r="D43" s="26" t="s">
        <v>3443</v>
      </c>
      <c r="E43" s="19">
        <v>94000</v>
      </c>
      <c r="F43" s="26" t="s">
        <v>3463</v>
      </c>
      <c r="G43" s="26" t="s">
        <v>3442</v>
      </c>
      <c r="H43" s="19" t="str">
        <f>VLOOKUP(E43,Subjective!$A$5:$B$1439,2,FALSE)</f>
        <v>General Account</v>
      </c>
      <c r="I43" s="44">
        <v>-1504814.2</v>
      </c>
      <c r="J43" s="48" t="s">
        <v>3696</v>
      </c>
      <c r="K43" s="45"/>
      <c r="L43" s="45"/>
      <c r="M43" s="45"/>
      <c r="N43" s="45"/>
      <c r="O43" s="45"/>
      <c r="P43" s="45">
        <f t="shared" si="8"/>
        <v>-1504814.2</v>
      </c>
      <c r="Q43" s="45"/>
      <c r="R43" s="45"/>
      <c r="S43" s="45"/>
      <c r="T43" s="45"/>
      <c r="U43" s="45"/>
      <c r="V43" s="45"/>
      <c r="W43" s="46">
        <f t="shared" si="0"/>
        <v>0</v>
      </c>
      <c r="X43" s="45">
        <f t="shared" si="1"/>
        <v>0</v>
      </c>
      <c r="Y43" s="45"/>
      <c r="Z43" s="46">
        <f t="shared" si="2"/>
        <v>0</v>
      </c>
      <c r="AA43" s="46">
        <f t="shared" si="3"/>
        <v>0</v>
      </c>
      <c r="AB43" s="46">
        <f t="shared" si="4"/>
        <v>0</v>
      </c>
      <c r="AC43" s="45"/>
      <c r="AF43" s="33">
        <f t="shared" si="5"/>
        <v>0</v>
      </c>
      <c r="AH43" s="24">
        <f t="shared" si="6"/>
        <v>0</v>
      </c>
    </row>
    <row r="44" spans="1:34" x14ac:dyDescent="0.35">
      <c r="A44" t="s">
        <v>72</v>
      </c>
      <c r="C44" s="26" t="s">
        <v>3440</v>
      </c>
      <c r="D44" s="26" t="s">
        <v>3443</v>
      </c>
      <c r="E44" s="19">
        <v>94000</v>
      </c>
      <c r="F44" s="26" t="s">
        <v>3464</v>
      </c>
      <c r="G44" s="26" t="s">
        <v>3442</v>
      </c>
      <c r="H44" s="19" t="str">
        <f>VLOOKUP(E44,Subjective!$A$5:$B$1439,2,FALSE)</f>
        <v>General Account</v>
      </c>
      <c r="I44" s="44">
        <v>1440.09</v>
      </c>
      <c r="J44" s="48" t="s">
        <v>3696</v>
      </c>
      <c r="K44" s="45"/>
      <c r="L44" s="45"/>
      <c r="M44" s="45"/>
      <c r="N44" s="45"/>
      <c r="O44" s="45"/>
      <c r="P44" s="45">
        <f t="shared" si="8"/>
        <v>1440.09</v>
      </c>
      <c r="Q44" s="45"/>
      <c r="R44" s="45"/>
      <c r="S44" s="45"/>
      <c r="T44" s="45"/>
      <c r="U44" s="45"/>
      <c r="V44" s="45"/>
      <c r="W44" s="46">
        <f t="shared" si="0"/>
        <v>0</v>
      </c>
      <c r="X44" s="45">
        <f t="shared" si="1"/>
        <v>0</v>
      </c>
      <c r="Y44" s="45"/>
      <c r="Z44" s="46">
        <f t="shared" si="2"/>
        <v>0</v>
      </c>
      <c r="AA44" s="46">
        <f t="shared" si="3"/>
        <v>0</v>
      </c>
      <c r="AB44" s="46">
        <f t="shared" si="4"/>
        <v>0</v>
      </c>
      <c r="AC44" s="45"/>
      <c r="AF44" s="33">
        <f t="shared" si="5"/>
        <v>0</v>
      </c>
      <c r="AH44" s="24">
        <f t="shared" si="6"/>
        <v>0</v>
      </c>
    </row>
    <row r="45" spans="1:34" x14ac:dyDescent="0.35">
      <c r="A45" t="s">
        <v>73</v>
      </c>
      <c r="C45" s="26" t="s">
        <v>3440</v>
      </c>
      <c r="D45" s="26" t="s">
        <v>3443</v>
      </c>
      <c r="E45" s="19">
        <v>94000</v>
      </c>
      <c r="F45" s="26" t="s">
        <v>3465</v>
      </c>
      <c r="G45" s="26" t="s">
        <v>3442</v>
      </c>
      <c r="H45" s="19" t="str">
        <f>VLOOKUP(E45,Subjective!$A$5:$B$1439,2,FALSE)</f>
        <v>General Account</v>
      </c>
      <c r="I45" s="44">
        <v>-55.3</v>
      </c>
      <c r="J45" s="48" t="s">
        <v>3696</v>
      </c>
      <c r="K45" s="45"/>
      <c r="L45" s="45"/>
      <c r="M45" s="45"/>
      <c r="N45" s="45"/>
      <c r="O45" s="45"/>
      <c r="P45" s="45">
        <f t="shared" si="8"/>
        <v>-55.3</v>
      </c>
      <c r="Q45" s="45"/>
      <c r="R45" s="45"/>
      <c r="S45" s="45"/>
      <c r="T45" s="45"/>
      <c r="U45" s="45"/>
      <c r="V45" s="45"/>
      <c r="W45" s="46">
        <f t="shared" si="0"/>
        <v>0</v>
      </c>
      <c r="X45" s="45">
        <f t="shared" si="1"/>
        <v>0</v>
      </c>
      <c r="Y45" s="45"/>
      <c r="Z45" s="46">
        <f t="shared" si="2"/>
        <v>0</v>
      </c>
      <c r="AA45" s="46">
        <f t="shared" si="3"/>
        <v>0</v>
      </c>
      <c r="AB45" s="46">
        <f t="shared" si="4"/>
        <v>0</v>
      </c>
      <c r="AC45" s="45"/>
      <c r="AF45" s="33">
        <f t="shared" si="5"/>
        <v>0</v>
      </c>
      <c r="AH45" s="24">
        <f t="shared" si="6"/>
        <v>0</v>
      </c>
    </row>
    <row r="46" spans="1:34" x14ac:dyDescent="0.35">
      <c r="A46" t="s">
        <v>74</v>
      </c>
      <c r="C46" s="26" t="s">
        <v>3440</v>
      </c>
      <c r="D46" s="26" t="s">
        <v>3443</v>
      </c>
      <c r="E46" s="19">
        <v>94006</v>
      </c>
      <c r="F46" s="26" t="s">
        <v>3441</v>
      </c>
      <c r="G46" s="26" t="s">
        <v>3442</v>
      </c>
      <c r="H46" s="19" t="str">
        <f>VLOOKUP(E46,Subjective!$A$5:$B$1439,2,FALSE)</f>
        <v>Unapplied Receipts Gen A/C</v>
      </c>
      <c r="I46" s="44">
        <v>-15290.03</v>
      </c>
      <c r="J46" s="45"/>
      <c r="K46" s="45"/>
      <c r="L46" s="45"/>
      <c r="M46" s="45"/>
      <c r="N46" s="45"/>
      <c r="O46" s="45"/>
      <c r="P46" s="45"/>
      <c r="Q46" s="45">
        <f>I46</f>
        <v>-15290.03</v>
      </c>
      <c r="R46" s="45"/>
      <c r="S46" s="45"/>
      <c r="T46" s="45"/>
      <c r="U46" s="45"/>
      <c r="V46" s="45"/>
      <c r="W46" s="46">
        <f t="shared" si="0"/>
        <v>0</v>
      </c>
      <c r="X46" s="45">
        <f t="shared" si="1"/>
        <v>0</v>
      </c>
      <c r="Y46" s="45"/>
      <c r="Z46" s="46">
        <f t="shared" si="2"/>
        <v>0</v>
      </c>
      <c r="AA46" s="46">
        <f t="shared" si="3"/>
        <v>0</v>
      </c>
      <c r="AB46" s="46">
        <f t="shared" si="4"/>
        <v>0</v>
      </c>
      <c r="AC46" s="45"/>
      <c r="AF46" s="33">
        <f t="shared" si="5"/>
        <v>0</v>
      </c>
      <c r="AH46" s="24">
        <f t="shared" si="6"/>
        <v>0</v>
      </c>
    </row>
    <row r="47" spans="1:34" x14ac:dyDescent="0.35">
      <c r="A47" t="s">
        <v>75</v>
      </c>
      <c r="C47" s="26" t="s">
        <v>3440</v>
      </c>
      <c r="D47" s="26" t="s">
        <v>3443</v>
      </c>
      <c r="E47" s="19">
        <v>95000</v>
      </c>
      <c r="F47" s="26" t="s">
        <v>3441</v>
      </c>
      <c r="G47" s="26" t="s">
        <v>3442</v>
      </c>
      <c r="H47" s="19" t="str">
        <f>VLOOKUP(E47,Subjective!$A$5:$B$1439,2,FALSE)</f>
        <v>Payables control AC</v>
      </c>
      <c r="I47" s="44">
        <v>-270368.21999999997</v>
      </c>
      <c r="J47" s="45"/>
      <c r="K47" s="45"/>
      <c r="L47" s="45"/>
      <c r="M47" s="45"/>
      <c r="N47" s="45"/>
      <c r="O47" s="45"/>
      <c r="P47" s="45"/>
      <c r="Q47" s="45">
        <f>I47</f>
        <v>-270368.21999999997</v>
      </c>
      <c r="R47" s="45"/>
      <c r="S47" s="45"/>
      <c r="T47" s="45"/>
      <c r="U47" s="45"/>
      <c r="V47" s="45"/>
      <c r="W47" s="46">
        <f t="shared" si="0"/>
        <v>0</v>
      </c>
      <c r="X47" s="45">
        <f t="shared" si="1"/>
        <v>0</v>
      </c>
      <c r="Y47" s="45"/>
      <c r="Z47" s="46">
        <f t="shared" si="2"/>
        <v>0</v>
      </c>
      <c r="AA47" s="46">
        <f t="shared" si="3"/>
        <v>0</v>
      </c>
      <c r="AB47" s="46">
        <f t="shared" si="4"/>
        <v>0</v>
      </c>
      <c r="AC47" s="45"/>
      <c r="AF47" s="33">
        <f t="shared" si="5"/>
        <v>0</v>
      </c>
      <c r="AH47" s="24">
        <f t="shared" si="6"/>
        <v>0</v>
      </c>
    </row>
    <row r="48" spans="1:34" x14ac:dyDescent="0.35">
      <c r="A48" t="s">
        <v>76</v>
      </c>
      <c r="C48" s="26" t="s">
        <v>3440</v>
      </c>
      <c r="D48" s="26" t="s">
        <v>3443</v>
      </c>
      <c r="E48" s="19">
        <v>95025</v>
      </c>
      <c r="F48" s="26" t="s">
        <v>3441</v>
      </c>
      <c r="G48" s="26" t="s">
        <v>3442</v>
      </c>
      <c r="H48" s="19" t="str">
        <f>VLOOKUP(E48,Subjective!$A$5:$B$1439,2,FALSE)</f>
        <v>NHS Accruals</v>
      </c>
      <c r="I48" s="44">
        <v>-2626600.4900000002</v>
      </c>
      <c r="J48" s="45"/>
      <c r="K48" s="45"/>
      <c r="L48" s="45"/>
      <c r="M48" s="45"/>
      <c r="N48" s="45"/>
      <c r="O48" s="45"/>
      <c r="P48" s="45"/>
      <c r="Q48" s="45">
        <f t="shared" ref="Q48:Q90" si="9">I48</f>
        <v>-2626600.4900000002</v>
      </c>
      <c r="R48" s="45"/>
      <c r="S48" s="45"/>
      <c r="T48" s="45"/>
      <c r="U48" s="45"/>
      <c r="V48" s="45"/>
      <c r="W48" s="46">
        <f t="shared" si="0"/>
        <v>0</v>
      </c>
      <c r="X48" s="45">
        <f t="shared" si="1"/>
        <v>0</v>
      </c>
      <c r="Y48" s="45"/>
      <c r="Z48" s="46">
        <f t="shared" si="2"/>
        <v>0</v>
      </c>
      <c r="AA48" s="46">
        <f t="shared" si="3"/>
        <v>0</v>
      </c>
      <c r="AB48" s="46">
        <f t="shared" si="4"/>
        <v>0</v>
      </c>
      <c r="AC48" s="45"/>
      <c r="AF48" s="33">
        <f t="shared" si="5"/>
        <v>0</v>
      </c>
      <c r="AH48" s="24">
        <f t="shared" si="6"/>
        <v>0</v>
      </c>
    </row>
    <row r="49" spans="1:34" x14ac:dyDescent="0.35">
      <c r="A49" t="s">
        <v>77</v>
      </c>
      <c r="C49" s="26" t="s">
        <v>3440</v>
      </c>
      <c r="D49" s="26" t="s">
        <v>3443</v>
      </c>
      <c r="E49" s="19">
        <v>95025</v>
      </c>
      <c r="F49" s="26" t="s">
        <v>3441</v>
      </c>
      <c r="G49" s="26" t="s">
        <v>3444</v>
      </c>
      <c r="H49" s="19" t="str">
        <f>VLOOKUP(E49,Subjective!$A$5:$B$1439,2,FALSE)</f>
        <v>NHS Accruals</v>
      </c>
      <c r="I49" s="44">
        <v>-33500.01</v>
      </c>
      <c r="J49" s="45"/>
      <c r="K49" s="45"/>
      <c r="L49" s="45"/>
      <c r="M49" s="45"/>
      <c r="N49" s="45"/>
      <c r="O49" s="45"/>
      <c r="P49" s="45"/>
      <c r="Q49" s="45">
        <f t="shared" si="9"/>
        <v>-33500.01</v>
      </c>
      <c r="R49" s="45"/>
      <c r="S49" s="45"/>
      <c r="T49" s="45"/>
      <c r="U49" s="45"/>
      <c r="V49" s="45"/>
      <c r="W49" s="46">
        <f t="shared" si="0"/>
        <v>0</v>
      </c>
      <c r="X49" s="45">
        <f t="shared" si="1"/>
        <v>0</v>
      </c>
      <c r="Y49" s="45"/>
      <c r="Z49" s="46">
        <f t="shared" si="2"/>
        <v>0</v>
      </c>
      <c r="AA49" s="46">
        <f t="shared" si="3"/>
        <v>0</v>
      </c>
      <c r="AB49" s="46">
        <f t="shared" si="4"/>
        <v>0</v>
      </c>
      <c r="AC49" s="45"/>
      <c r="AF49" s="33">
        <f t="shared" si="5"/>
        <v>0</v>
      </c>
      <c r="AH49" s="24">
        <f t="shared" si="6"/>
        <v>0</v>
      </c>
    </row>
    <row r="50" spans="1:34" x14ac:dyDescent="0.35">
      <c r="A50" t="s">
        <v>78</v>
      </c>
      <c r="C50" s="26" t="s">
        <v>3440</v>
      </c>
      <c r="D50" s="26" t="s">
        <v>3443</v>
      </c>
      <c r="E50" s="19">
        <v>95025</v>
      </c>
      <c r="F50" s="26" t="s">
        <v>3441</v>
      </c>
      <c r="G50" s="26" t="s">
        <v>3448</v>
      </c>
      <c r="H50" s="19" t="str">
        <f>VLOOKUP(E50,Subjective!$A$5:$B$1439,2,FALSE)</f>
        <v>NHS Accruals</v>
      </c>
      <c r="I50" s="44">
        <v>-303582.96999999997</v>
      </c>
      <c r="J50" s="45"/>
      <c r="K50" s="45"/>
      <c r="L50" s="45"/>
      <c r="M50" s="45"/>
      <c r="N50" s="45"/>
      <c r="O50" s="45"/>
      <c r="P50" s="45"/>
      <c r="Q50" s="45">
        <f t="shared" si="9"/>
        <v>-303582.96999999997</v>
      </c>
      <c r="R50" s="45"/>
      <c r="S50" s="45"/>
      <c r="T50" s="45"/>
      <c r="U50" s="45"/>
      <c r="V50" s="45"/>
      <c r="W50" s="46">
        <f t="shared" si="0"/>
        <v>0</v>
      </c>
      <c r="X50" s="45">
        <f t="shared" si="1"/>
        <v>0</v>
      </c>
      <c r="Y50" s="45"/>
      <c r="Z50" s="46">
        <f t="shared" si="2"/>
        <v>0</v>
      </c>
      <c r="AA50" s="46">
        <f t="shared" si="3"/>
        <v>0</v>
      </c>
      <c r="AB50" s="46">
        <f t="shared" si="4"/>
        <v>0</v>
      </c>
      <c r="AC50" s="45"/>
      <c r="AF50" s="33">
        <f t="shared" si="5"/>
        <v>0</v>
      </c>
      <c r="AH50" s="24">
        <f t="shared" si="6"/>
        <v>0</v>
      </c>
    </row>
    <row r="51" spans="1:34" x14ac:dyDescent="0.35">
      <c r="A51" t="s">
        <v>79</v>
      </c>
      <c r="C51" s="26" t="s">
        <v>3440</v>
      </c>
      <c r="D51" s="26" t="s">
        <v>3443</v>
      </c>
      <c r="E51" s="19">
        <v>95025</v>
      </c>
      <c r="F51" s="26" t="s">
        <v>3441</v>
      </c>
      <c r="G51" s="26" t="s">
        <v>3445</v>
      </c>
      <c r="H51" s="19" t="str">
        <f>VLOOKUP(E51,Subjective!$A$5:$B$1439,2,FALSE)</f>
        <v>NHS Accruals</v>
      </c>
      <c r="I51" s="44">
        <v>-51330.83</v>
      </c>
      <c r="J51" s="45"/>
      <c r="K51" s="45"/>
      <c r="L51" s="45"/>
      <c r="M51" s="45"/>
      <c r="N51" s="45"/>
      <c r="O51" s="45"/>
      <c r="P51" s="45"/>
      <c r="Q51" s="45">
        <f t="shared" si="9"/>
        <v>-51330.83</v>
      </c>
      <c r="R51" s="45"/>
      <c r="S51" s="45"/>
      <c r="T51" s="45"/>
      <c r="U51" s="45"/>
      <c r="V51" s="45"/>
      <c r="W51" s="46">
        <f t="shared" si="0"/>
        <v>0</v>
      </c>
      <c r="X51" s="45">
        <f t="shared" si="1"/>
        <v>0</v>
      </c>
      <c r="Y51" s="45"/>
      <c r="Z51" s="46">
        <f t="shared" si="2"/>
        <v>0</v>
      </c>
      <c r="AA51" s="46">
        <f t="shared" si="3"/>
        <v>0</v>
      </c>
      <c r="AB51" s="46">
        <f t="shared" si="4"/>
        <v>0</v>
      </c>
      <c r="AC51" s="45"/>
      <c r="AF51" s="33">
        <f t="shared" si="5"/>
        <v>0</v>
      </c>
      <c r="AH51" s="24">
        <f t="shared" si="6"/>
        <v>0</v>
      </c>
    </row>
    <row r="52" spans="1:34" x14ac:dyDescent="0.35">
      <c r="A52" t="s">
        <v>80</v>
      </c>
      <c r="C52" s="26" t="s">
        <v>3440</v>
      </c>
      <c r="D52" s="26" t="s">
        <v>3443</v>
      </c>
      <c r="E52" s="19">
        <v>95025</v>
      </c>
      <c r="F52" s="26" t="s">
        <v>3441</v>
      </c>
      <c r="G52" s="26" t="s">
        <v>3450</v>
      </c>
      <c r="H52" s="19" t="str">
        <f>VLOOKUP(E52,Subjective!$A$5:$B$1439,2,FALSE)</f>
        <v>NHS Accruals</v>
      </c>
      <c r="I52" s="44">
        <v>-346572</v>
      </c>
      <c r="J52" s="45"/>
      <c r="K52" s="45"/>
      <c r="L52" s="45"/>
      <c r="M52" s="45"/>
      <c r="N52" s="45"/>
      <c r="O52" s="45"/>
      <c r="P52" s="45"/>
      <c r="Q52" s="45">
        <f t="shared" si="9"/>
        <v>-346572</v>
      </c>
      <c r="R52" s="45"/>
      <c r="S52" s="45"/>
      <c r="T52" s="45"/>
      <c r="U52" s="45"/>
      <c r="V52" s="45"/>
      <c r="W52" s="46">
        <f t="shared" si="0"/>
        <v>0</v>
      </c>
      <c r="X52" s="45">
        <f t="shared" si="1"/>
        <v>0</v>
      </c>
      <c r="Y52" s="45"/>
      <c r="Z52" s="46">
        <f t="shared" si="2"/>
        <v>0</v>
      </c>
      <c r="AA52" s="46">
        <f t="shared" si="3"/>
        <v>0</v>
      </c>
      <c r="AB52" s="46">
        <f t="shared" si="4"/>
        <v>0</v>
      </c>
      <c r="AC52" s="45"/>
      <c r="AF52" s="33">
        <f t="shared" si="5"/>
        <v>0</v>
      </c>
      <c r="AH52" s="24">
        <f t="shared" si="6"/>
        <v>0</v>
      </c>
    </row>
    <row r="53" spans="1:34" x14ac:dyDescent="0.35">
      <c r="A53" t="s">
        <v>81</v>
      </c>
      <c r="C53" s="26" t="s">
        <v>3440</v>
      </c>
      <c r="D53" s="26" t="s">
        <v>3443</v>
      </c>
      <c r="E53" s="19">
        <v>95025</v>
      </c>
      <c r="F53" s="26" t="s">
        <v>3441</v>
      </c>
      <c r="G53" s="26" t="s">
        <v>3451</v>
      </c>
      <c r="H53" s="19" t="str">
        <f>VLOOKUP(E53,Subjective!$A$5:$B$1439,2,FALSE)</f>
        <v>NHS Accruals</v>
      </c>
      <c r="I53" s="44">
        <v>-61053.62</v>
      </c>
      <c r="J53" s="45"/>
      <c r="K53" s="45"/>
      <c r="L53" s="45"/>
      <c r="M53" s="45"/>
      <c r="N53" s="45"/>
      <c r="O53" s="45"/>
      <c r="P53" s="45"/>
      <c r="Q53" s="45">
        <f t="shared" si="9"/>
        <v>-61053.62</v>
      </c>
      <c r="R53" s="45"/>
      <c r="S53" s="45"/>
      <c r="T53" s="45"/>
      <c r="U53" s="45"/>
      <c r="V53" s="45"/>
      <c r="W53" s="46">
        <f t="shared" si="0"/>
        <v>0</v>
      </c>
      <c r="X53" s="45">
        <f t="shared" si="1"/>
        <v>0</v>
      </c>
      <c r="Y53" s="45"/>
      <c r="Z53" s="46">
        <f t="shared" si="2"/>
        <v>0</v>
      </c>
      <c r="AA53" s="46">
        <f t="shared" si="3"/>
        <v>0</v>
      </c>
      <c r="AB53" s="46">
        <f t="shared" si="4"/>
        <v>0</v>
      </c>
      <c r="AC53" s="45"/>
      <c r="AF53" s="33">
        <f t="shared" si="5"/>
        <v>0</v>
      </c>
      <c r="AH53" s="24">
        <f t="shared" si="6"/>
        <v>0</v>
      </c>
    </row>
    <row r="54" spans="1:34" x14ac:dyDescent="0.35">
      <c r="A54" t="s">
        <v>82</v>
      </c>
      <c r="C54" s="26" t="s">
        <v>3440</v>
      </c>
      <c r="D54" s="26" t="s">
        <v>3443</v>
      </c>
      <c r="E54" s="19">
        <v>95025</v>
      </c>
      <c r="F54" s="26" t="s">
        <v>3441</v>
      </c>
      <c r="G54" s="26" t="s">
        <v>3452</v>
      </c>
      <c r="H54" s="19" t="str">
        <f>VLOOKUP(E54,Subjective!$A$5:$B$1439,2,FALSE)</f>
        <v>NHS Accruals</v>
      </c>
      <c r="I54" s="44">
        <v>-99064.41</v>
      </c>
      <c r="J54" s="45"/>
      <c r="K54" s="45"/>
      <c r="L54" s="45"/>
      <c r="M54" s="45"/>
      <c r="N54" s="45"/>
      <c r="O54" s="45"/>
      <c r="P54" s="45"/>
      <c r="Q54" s="45">
        <f t="shared" si="9"/>
        <v>-99064.41</v>
      </c>
      <c r="R54" s="45"/>
      <c r="S54" s="45"/>
      <c r="T54" s="45"/>
      <c r="U54" s="45"/>
      <c r="V54" s="45"/>
      <c r="W54" s="46">
        <f t="shared" si="0"/>
        <v>0</v>
      </c>
      <c r="X54" s="45">
        <f t="shared" si="1"/>
        <v>0</v>
      </c>
      <c r="Y54" s="45"/>
      <c r="Z54" s="46">
        <f t="shared" si="2"/>
        <v>0</v>
      </c>
      <c r="AA54" s="46">
        <f t="shared" si="3"/>
        <v>0</v>
      </c>
      <c r="AB54" s="46">
        <f t="shared" si="4"/>
        <v>0</v>
      </c>
      <c r="AC54" s="45"/>
      <c r="AF54" s="33">
        <f t="shared" si="5"/>
        <v>0</v>
      </c>
      <c r="AH54" s="24">
        <f t="shared" si="6"/>
        <v>0</v>
      </c>
    </row>
    <row r="55" spans="1:34" x14ac:dyDescent="0.35">
      <c r="A55" t="s">
        <v>83</v>
      </c>
      <c r="C55" s="26" t="s">
        <v>3440</v>
      </c>
      <c r="D55" s="26" t="s">
        <v>3443</v>
      </c>
      <c r="E55" s="19">
        <v>95025</v>
      </c>
      <c r="F55" s="26" t="s">
        <v>3441</v>
      </c>
      <c r="G55" s="26" t="s">
        <v>3453</v>
      </c>
      <c r="H55" s="19" t="str">
        <f>VLOOKUP(E55,Subjective!$A$5:$B$1439,2,FALSE)</f>
        <v>NHS Accruals</v>
      </c>
      <c r="I55" s="44">
        <v>-15268.01</v>
      </c>
      <c r="J55" s="45"/>
      <c r="K55" s="45"/>
      <c r="L55" s="45"/>
      <c r="M55" s="45"/>
      <c r="N55" s="45"/>
      <c r="O55" s="45"/>
      <c r="P55" s="45"/>
      <c r="Q55" s="45">
        <f t="shared" si="9"/>
        <v>-15268.01</v>
      </c>
      <c r="R55" s="45"/>
      <c r="S55" s="45"/>
      <c r="T55" s="45"/>
      <c r="U55" s="45"/>
      <c r="V55" s="45"/>
      <c r="W55" s="46">
        <f t="shared" si="0"/>
        <v>0</v>
      </c>
      <c r="X55" s="45">
        <f t="shared" si="1"/>
        <v>0</v>
      </c>
      <c r="Y55" s="45"/>
      <c r="Z55" s="46">
        <f t="shared" si="2"/>
        <v>0</v>
      </c>
      <c r="AA55" s="46">
        <f t="shared" si="3"/>
        <v>0</v>
      </c>
      <c r="AB55" s="46">
        <f t="shared" si="4"/>
        <v>0</v>
      </c>
      <c r="AC55" s="45"/>
      <c r="AF55" s="33">
        <f t="shared" si="5"/>
        <v>0</v>
      </c>
      <c r="AH55" s="24">
        <f t="shared" si="6"/>
        <v>0</v>
      </c>
    </row>
    <row r="56" spans="1:34" x14ac:dyDescent="0.35">
      <c r="A56" t="s">
        <v>84</v>
      </c>
      <c r="C56" s="26" t="s">
        <v>3440</v>
      </c>
      <c r="D56" s="26" t="s">
        <v>3443</v>
      </c>
      <c r="E56" s="19">
        <v>95025</v>
      </c>
      <c r="F56" s="26" t="s">
        <v>3441</v>
      </c>
      <c r="G56" s="26" t="s">
        <v>3455</v>
      </c>
      <c r="H56" s="19" t="str">
        <f>VLOOKUP(E56,Subjective!$A$5:$B$1439,2,FALSE)</f>
        <v>NHS Accruals</v>
      </c>
      <c r="I56" s="44">
        <v>-128575.25</v>
      </c>
      <c r="J56" s="45"/>
      <c r="K56" s="45"/>
      <c r="L56" s="45"/>
      <c r="M56" s="45"/>
      <c r="N56" s="45"/>
      <c r="O56" s="45"/>
      <c r="P56" s="45"/>
      <c r="Q56" s="45">
        <f t="shared" si="9"/>
        <v>-128575.25</v>
      </c>
      <c r="R56" s="45"/>
      <c r="S56" s="45"/>
      <c r="T56" s="45"/>
      <c r="U56" s="45"/>
      <c r="V56" s="45"/>
      <c r="W56" s="46">
        <f t="shared" si="0"/>
        <v>0</v>
      </c>
      <c r="X56" s="45">
        <f t="shared" si="1"/>
        <v>0</v>
      </c>
      <c r="Y56" s="45"/>
      <c r="Z56" s="46">
        <f t="shared" si="2"/>
        <v>0</v>
      </c>
      <c r="AA56" s="46">
        <f t="shared" si="3"/>
        <v>0</v>
      </c>
      <c r="AB56" s="46">
        <f t="shared" si="4"/>
        <v>0</v>
      </c>
      <c r="AC56" s="45"/>
      <c r="AF56" s="33">
        <f t="shared" si="5"/>
        <v>0</v>
      </c>
      <c r="AH56" s="24">
        <f t="shared" si="6"/>
        <v>0</v>
      </c>
    </row>
    <row r="57" spans="1:34" x14ac:dyDescent="0.35">
      <c r="A57" t="s">
        <v>85</v>
      </c>
      <c r="C57" s="26" t="s">
        <v>3440</v>
      </c>
      <c r="D57" s="26" t="s">
        <v>3443</v>
      </c>
      <c r="E57" s="19">
        <v>95025</v>
      </c>
      <c r="F57" s="26" t="s">
        <v>3441</v>
      </c>
      <c r="G57" s="26" t="s">
        <v>3456</v>
      </c>
      <c r="H57" s="19" t="str">
        <f>VLOOKUP(E57,Subjective!$A$5:$B$1439,2,FALSE)</f>
        <v>NHS Accruals</v>
      </c>
      <c r="I57" s="44">
        <v>-3866132.05</v>
      </c>
      <c r="J57" s="45"/>
      <c r="K57" s="45"/>
      <c r="L57" s="45"/>
      <c r="M57" s="45"/>
      <c r="N57" s="45"/>
      <c r="O57" s="45"/>
      <c r="P57" s="45"/>
      <c r="Q57" s="45">
        <f t="shared" si="9"/>
        <v>-3866132.05</v>
      </c>
      <c r="R57" s="45"/>
      <c r="S57" s="45"/>
      <c r="T57" s="45"/>
      <c r="U57" s="45"/>
      <c r="V57" s="45"/>
      <c r="W57" s="46">
        <f t="shared" si="0"/>
        <v>0</v>
      </c>
      <c r="X57" s="45">
        <f t="shared" si="1"/>
        <v>0</v>
      </c>
      <c r="Y57" s="45"/>
      <c r="Z57" s="46">
        <f t="shared" si="2"/>
        <v>0</v>
      </c>
      <c r="AA57" s="46">
        <f t="shared" si="3"/>
        <v>0</v>
      </c>
      <c r="AB57" s="46">
        <f t="shared" si="4"/>
        <v>0</v>
      </c>
      <c r="AC57" s="45"/>
      <c r="AF57" s="33">
        <f t="shared" si="5"/>
        <v>0</v>
      </c>
      <c r="AH57" s="24">
        <f t="shared" si="6"/>
        <v>0</v>
      </c>
    </row>
    <row r="58" spans="1:34" x14ac:dyDescent="0.35">
      <c r="A58" t="s">
        <v>86</v>
      </c>
      <c r="C58" s="26" t="s">
        <v>3440</v>
      </c>
      <c r="D58" s="26" t="s">
        <v>3443</v>
      </c>
      <c r="E58" s="19">
        <v>95025</v>
      </c>
      <c r="F58" s="26" t="s">
        <v>3441</v>
      </c>
      <c r="G58" s="26" t="s">
        <v>3457</v>
      </c>
      <c r="H58" s="19" t="str">
        <f>VLOOKUP(E58,Subjective!$A$5:$B$1439,2,FALSE)</f>
        <v>NHS Accruals</v>
      </c>
      <c r="I58" s="44">
        <v>-33000</v>
      </c>
      <c r="J58" s="45"/>
      <c r="K58" s="45"/>
      <c r="L58" s="45"/>
      <c r="M58" s="45"/>
      <c r="N58" s="45"/>
      <c r="O58" s="45"/>
      <c r="P58" s="45"/>
      <c r="Q58" s="45">
        <f t="shared" si="9"/>
        <v>-33000</v>
      </c>
      <c r="R58" s="45"/>
      <c r="S58" s="45"/>
      <c r="T58" s="45"/>
      <c r="U58" s="45"/>
      <c r="V58" s="45"/>
      <c r="W58" s="46">
        <f t="shared" si="0"/>
        <v>0</v>
      </c>
      <c r="X58" s="45">
        <f t="shared" si="1"/>
        <v>0</v>
      </c>
      <c r="Y58" s="45"/>
      <c r="Z58" s="46">
        <f t="shared" si="2"/>
        <v>0</v>
      </c>
      <c r="AA58" s="46">
        <f t="shared" si="3"/>
        <v>0</v>
      </c>
      <c r="AB58" s="46">
        <f t="shared" si="4"/>
        <v>0</v>
      </c>
      <c r="AC58" s="45"/>
      <c r="AF58" s="33">
        <f t="shared" si="5"/>
        <v>0</v>
      </c>
      <c r="AH58" s="24">
        <f t="shared" si="6"/>
        <v>0</v>
      </c>
    </row>
    <row r="59" spans="1:34" x14ac:dyDescent="0.35">
      <c r="A59" t="s">
        <v>87</v>
      </c>
      <c r="C59" s="26" t="s">
        <v>3440</v>
      </c>
      <c r="D59" s="26" t="s">
        <v>3443</v>
      </c>
      <c r="E59" s="19">
        <v>95025</v>
      </c>
      <c r="F59" s="26" t="s">
        <v>3466</v>
      </c>
      <c r="G59" s="26" t="s">
        <v>3448</v>
      </c>
      <c r="H59" s="19" t="str">
        <f>VLOOKUP(E59,Subjective!$A$5:$B$1439,2,FALSE)</f>
        <v>NHS Accruals</v>
      </c>
      <c r="I59" s="44">
        <v>-613.32000000000005</v>
      </c>
      <c r="J59" s="45"/>
      <c r="K59" s="45"/>
      <c r="L59" s="45"/>
      <c r="M59" s="45"/>
      <c r="N59" s="45"/>
      <c r="O59" s="45"/>
      <c r="P59" s="45"/>
      <c r="Q59" s="45">
        <f t="shared" si="9"/>
        <v>-613.32000000000005</v>
      </c>
      <c r="R59" s="45"/>
      <c r="S59" s="45"/>
      <c r="T59" s="45"/>
      <c r="U59" s="45"/>
      <c r="V59" s="45"/>
      <c r="W59" s="46">
        <f t="shared" si="0"/>
        <v>0</v>
      </c>
      <c r="X59" s="45">
        <f t="shared" si="1"/>
        <v>0</v>
      </c>
      <c r="Y59" s="45"/>
      <c r="Z59" s="46">
        <f t="shared" si="2"/>
        <v>0</v>
      </c>
      <c r="AA59" s="46">
        <f t="shared" si="3"/>
        <v>0</v>
      </c>
      <c r="AB59" s="46">
        <f t="shared" si="4"/>
        <v>0</v>
      </c>
      <c r="AC59" s="45"/>
      <c r="AF59" s="33">
        <f t="shared" si="5"/>
        <v>0</v>
      </c>
      <c r="AH59" s="24">
        <f t="shared" si="6"/>
        <v>0</v>
      </c>
    </row>
    <row r="60" spans="1:34" x14ac:dyDescent="0.35">
      <c r="A60" t="s">
        <v>88</v>
      </c>
      <c r="C60" s="26" t="s">
        <v>3440</v>
      </c>
      <c r="D60" s="26" t="s">
        <v>3443</v>
      </c>
      <c r="E60" s="19">
        <v>95025</v>
      </c>
      <c r="F60" s="26" t="s">
        <v>3467</v>
      </c>
      <c r="G60" s="26" t="s">
        <v>3450</v>
      </c>
      <c r="H60" s="19" t="str">
        <f>VLOOKUP(E60,Subjective!$A$5:$B$1439,2,FALSE)</f>
        <v>NHS Accruals</v>
      </c>
      <c r="I60" s="44">
        <v>-4038.44</v>
      </c>
      <c r="J60" s="45"/>
      <c r="K60" s="45"/>
      <c r="L60" s="45"/>
      <c r="M60" s="45"/>
      <c r="N60" s="45"/>
      <c r="O60" s="45"/>
      <c r="P60" s="45"/>
      <c r="Q60" s="45">
        <f t="shared" si="9"/>
        <v>-4038.44</v>
      </c>
      <c r="R60" s="45"/>
      <c r="S60" s="45"/>
      <c r="T60" s="45"/>
      <c r="U60" s="45"/>
      <c r="V60" s="45"/>
      <c r="W60" s="46">
        <f t="shared" si="0"/>
        <v>0</v>
      </c>
      <c r="X60" s="45">
        <f t="shared" si="1"/>
        <v>0</v>
      </c>
      <c r="Y60" s="45"/>
      <c r="Z60" s="46">
        <f t="shared" si="2"/>
        <v>0</v>
      </c>
      <c r="AA60" s="46">
        <f t="shared" si="3"/>
        <v>0</v>
      </c>
      <c r="AB60" s="46">
        <f t="shared" si="4"/>
        <v>0</v>
      </c>
      <c r="AC60" s="45"/>
      <c r="AF60" s="33">
        <f t="shared" si="5"/>
        <v>0</v>
      </c>
      <c r="AH60" s="24">
        <f t="shared" si="6"/>
        <v>0</v>
      </c>
    </row>
    <row r="61" spans="1:34" x14ac:dyDescent="0.35">
      <c r="A61" t="s">
        <v>89</v>
      </c>
      <c r="C61" s="26" t="s">
        <v>3440</v>
      </c>
      <c r="D61" s="26" t="s">
        <v>3443</v>
      </c>
      <c r="E61" s="19">
        <v>95025</v>
      </c>
      <c r="F61" s="26" t="s">
        <v>3468</v>
      </c>
      <c r="G61" s="26" t="s">
        <v>3452</v>
      </c>
      <c r="H61" s="19" t="str">
        <f>VLOOKUP(E61,Subjective!$A$5:$B$1439,2,FALSE)</f>
        <v>NHS Accruals</v>
      </c>
      <c r="I61" s="44">
        <v>-2539.46</v>
      </c>
      <c r="J61" s="45"/>
      <c r="K61" s="45"/>
      <c r="L61" s="45"/>
      <c r="M61" s="45"/>
      <c r="N61" s="45"/>
      <c r="O61" s="45"/>
      <c r="P61" s="45"/>
      <c r="Q61" s="45">
        <f t="shared" si="9"/>
        <v>-2539.46</v>
      </c>
      <c r="R61" s="45"/>
      <c r="S61" s="45"/>
      <c r="T61" s="45"/>
      <c r="U61" s="45"/>
      <c r="V61" s="45"/>
      <c r="W61" s="46">
        <f t="shared" si="0"/>
        <v>0</v>
      </c>
      <c r="X61" s="45">
        <f t="shared" si="1"/>
        <v>0</v>
      </c>
      <c r="Y61" s="45"/>
      <c r="Z61" s="46">
        <f t="shared" si="2"/>
        <v>0</v>
      </c>
      <c r="AA61" s="46">
        <f t="shared" si="3"/>
        <v>0</v>
      </c>
      <c r="AB61" s="46">
        <f t="shared" si="4"/>
        <v>0</v>
      </c>
      <c r="AC61" s="45"/>
      <c r="AF61" s="33">
        <f t="shared" si="5"/>
        <v>0</v>
      </c>
      <c r="AH61" s="24">
        <f t="shared" si="6"/>
        <v>0</v>
      </c>
    </row>
    <row r="62" spans="1:34" x14ac:dyDescent="0.35">
      <c r="A62" t="s">
        <v>90</v>
      </c>
      <c r="C62" s="26" t="s">
        <v>3440</v>
      </c>
      <c r="D62" s="26" t="s">
        <v>3443</v>
      </c>
      <c r="E62" s="19">
        <v>95025</v>
      </c>
      <c r="F62" s="26" t="s">
        <v>3469</v>
      </c>
      <c r="G62" s="26" t="s">
        <v>3449</v>
      </c>
      <c r="H62" s="19" t="str">
        <f>VLOOKUP(E62,Subjective!$A$5:$B$1439,2,FALSE)</f>
        <v>NHS Accruals</v>
      </c>
      <c r="I62" s="44">
        <v>-1291.6199999999999</v>
      </c>
      <c r="J62" s="45"/>
      <c r="K62" s="45"/>
      <c r="L62" s="45"/>
      <c r="M62" s="45"/>
      <c r="N62" s="45"/>
      <c r="O62" s="45"/>
      <c r="P62" s="45"/>
      <c r="Q62" s="45">
        <f t="shared" si="9"/>
        <v>-1291.6199999999999</v>
      </c>
      <c r="R62" s="45"/>
      <c r="S62" s="45"/>
      <c r="T62" s="45"/>
      <c r="U62" s="45"/>
      <c r="V62" s="45"/>
      <c r="W62" s="46">
        <f t="shared" si="0"/>
        <v>0</v>
      </c>
      <c r="X62" s="45">
        <f t="shared" si="1"/>
        <v>0</v>
      </c>
      <c r="Y62" s="45"/>
      <c r="Z62" s="46">
        <f t="shared" si="2"/>
        <v>0</v>
      </c>
      <c r="AA62" s="46">
        <f t="shared" si="3"/>
        <v>0</v>
      </c>
      <c r="AB62" s="46">
        <f t="shared" si="4"/>
        <v>0</v>
      </c>
      <c r="AC62" s="45"/>
      <c r="AF62" s="33">
        <f t="shared" si="5"/>
        <v>0</v>
      </c>
      <c r="AH62" s="24">
        <f t="shared" si="6"/>
        <v>0</v>
      </c>
    </row>
    <row r="63" spans="1:34" x14ac:dyDescent="0.35">
      <c r="A63" t="s">
        <v>91</v>
      </c>
      <c r="C63" s="26" t="s">
        <v>3440</v>
      </c>
      <c r="D63" s="26" t="s">
        <v>3443</v>
      </c>
      <c r="E63" s="19">
        <v>95025</v>
      </c>
      <c r="F63" s="26" t="s">
        <v>3470</v>
      </c>
      <c r="G63" s="26" t="s">
        <v>3445</v>
      </c>
      <c r="H63" s="19" t="str">
        <f>VLOOKUP(E63,Subjective!$A$5:$B$1439,2,FALSE)</f>
        <v>NHS Accruals</v>
      </c>
      <c r="I63" s="44">
        <v>-125.01</v>
      </c>
      <c r="J63" s="45"/>
      <c r="K63" s="45"/>
      <c r="L63" s="45"/>
      <c r="M63" s="45"/>
      <c r="N63" s="45"/>
      <c r="O63" s="45"/>
      <c r="P63" s="45"/>
      <c r="Q63" s="45">
        <f t="shared" si="9"/>
        <v>-125.01</v>
      </c>
      <c r="R63" s="45"/>
      <c r="S63" s="45"/>
      <c r="T63" s="45"/>
      <c r="U63" s="45"/>
      <c r="V63" s="45"/>
      <c r="W63" s="46">
        <f t="shared" si="0"/>
        <v>0</v>
      </c>
      <c r="X63" s="45">
        <f t="shared" si="1"/>
        <v>0</v>
      </c>
      <c r="Y63" s="45"/>
      <c r="Z63" s="46">
        <f t="shared" si="2"/>
        <v>0</v>
      </c>
      <c r="AA63" s="46">
        <f t="shared" si="3"/>
        <v>0</v>
      </c>
      <c r="AB63" s="46">
        <f t="shared" si="4"/>
        <v>0</v>
      </c>
      <c r="AC63" s="45"/>
      <c r="AF63" s="33">
        <f t="shared" si="5"/>
        <v>0</v>
      </c>
      <c r="AH63" s="24">
        <f t="shared" si="6"/>
        <v>0</v>
      </c>
    </row>
    <row r="64" spans="1:34" x14ac:dyDescent="0.35">
      <c r="A64" t="s">
        <v>92</v>
      </c>
      <c r="C64" s="26" t="s">
        <v>3440</v>
      </c>
      <c r="D64" s="26" t="s">
        <v>3443</v>
      </c>
      <c r="E64" s="19">
        <v>95025</v>
      </c>
      <c r="F64" s="26" t="s">
        <v>3471</v>
      </c>
      <c r="G64" s="26" t="s">
        <v>3451</v>
      </c>
      <c r="H64" s="19" t="str">
        <f>VLOOKUP(E64,Subjective!$A$5:$B$1439,2,FALSE)</f>
        <v>NHS Accruals</v>
      </c>
      <c r="I64" s="44">
        <v>-22694.48</v>
      </c>
      <c r="J64" s="45"/>
      <c r="K64" s="45"/>
      <c r="L64" s="45"/>
      <c r="M64" s="45"/>
      <c r="N64" s="45"/>
      <c r="O64" s="45"/>
      <c r="P64" s="45"/>
      <c r="Q64" s="45">
        <f t="shared" si="9"/>
        <v>-22694.48</v>
      </c>
      <c r="R64" s="45"/>
      <c r="S64" s="45"/>
      <c r="T64" s="45"/>
      <c r="U64" s="45"/>
      <c r="V64" s="45"/>
      <c r="W64" s="46">
        <f t="shared" si="0"/>
        <v>0</v>
      </c>
      <c r="X64" s="45">
        <f t="shared" si="1"/>
        <v>0</v>
      </c>
      <c r="Y64" s="45"/>
      <c r="Z64" s="46">
        <f t="shared" si="2"/>
        <v>0</v>
      </c>
      <c r="AA64" s="46">
        <f t="shared" si="3"/>
        <v>0</v>
      </c>
      <c r="AB64" s="46">
        <f t="shared" si="4"/>
        <v>0</v>
      </c>
      <c r="AC64" s="45"/>
      <c r="AF64" s="33">
        <f t="shared" si="5"/>
        <v>0</v>
      </c>
      <c r="AH64" s="24">
        <f t="shared" si="6"/>
        <v>0</v>
      </c>
    </row>
    <row r="65" spans="1:34" x14ac:dyDescent="0.35">
      <c r="A65" t="s">
        <v>93</v>
      </c>
      <c r="C65" s="26" t="s">
        <v>3440</v>
      </c>
      <c r="D65" s="26" t="s">
        <v>3443</v>
      </c>
      <c r="E65" s="19">
        <v>95025</v>
      </c>
      <c r="F65" s="26" t="s">
        <v>3472</v>
      </c>
      <c r="G65" s="26" t="s">
        <v>3456</v>
      </c>
      <c r="H65" s="19" t="str">
        <f>VLOOKUP(E65,Subjective!$A$5:$B$1439,2,FALSE)</f>
        <v>NHS Accruals</v>
      </c>
      <c r="I65" s="44">
        <v>-3412.14</v>
      </c>
      <c r="J65" s="45"/>
      <c r="K65" s="45"/>
      <c r="L65" s="45"/>
      <c r="M65" s="45"/>
      <c r="N65" s="45"/>
      <c r="O65" s="45"/>
      <c r="P65" s="45"/>
      <c r="Q65" s="45">
        <f t="shared" si="9"/>
        <v>-3412.14</v>
      </c>
      <c r="R65" s="45"/>
      <c r="S65" s="45"/>
      <c r="T65" s="45"/>
      <c r="U65" s="45"/>
      <c r="V65" s="45"/>
      <c r="W65" s="46">
        <f t="shared" si="0"/>
        <v>0</v>
      </c>
      <c r="X65" s="45">
        <f t="shared" si="1"/>
        <v>0</v>
      </c>
      <c r="Y65" s="45"/>
      <c r="Z65" s="46">
        <f t="shared" si="2"/>
        <v>0</v>
      </c>
      <c r="AA65" s="46">
        <f t="shared" si="3"/>
        <v>0</v>
      </c>
      <c r="AB65" s="46">
        <f t="shared" si="4"/>
        <v>0</v>
      </c>
      <c r="AC65" s="45"/>
      <c r="AF65" s="33">
        <f t="shared" si="5"/>
        <v>0</v>
      </c>
      <c r="AH65" s="24">
        <f t="shared" si="6"/>
        <v>0</v>
      </c>
    </row>
    <row r="66" spans="1:34" x14ac:dyDescent="0.35">
      <c r="A66" t="s">
        <v>94</v>
      </c>
      <c r="C66" s="26" t="s">
        <v>3440</v>
      </c>
      <c r="D66" s="26" t="s">
        <v>3443</v>
      </c>
      <c r="E66" s="19">
        <v>95035</v>
      </c>
      <c r="F66" s="26" t="s">
        <v>3441</v>
      </c>
      <c r="G66" s="26" t="s">
        <v>3442</v>
      </c>
      <c r="H66" s="19" t="str">
        <f>VLOOKUP(E66,Subjective!$A$5:$B$1439,2,FALSE)</f>
        <v>Trade Payables</v>
      </c>
      <c r="I66" s="44">
        <v>-150</v>
      </c>
      <c r="J66" s="45"/>
      <c r="K66" s="45"/>
      <c r="L66" s="45"/>
      <c r="M66" s="45"/>
      <c r="N66" s="45"/>
      <c r="O66" s="45"/>
      <c r="P66" s="45"/>
      <c r="Q66" s="45">
        <f t="shared" si="9"/>
        <v>-150</v>
      </c>
      <c r="R66" s="45"/>
      <c r="S66" s="45"/>
      <c r="T66" s="45"/>
      <c r="U66" s="45"/>
      <c r="V66" s="45"/>
      <c r="W66" s="46">
        <f t="shared" si="0"/>
        <v>0</v>
      </c>
      <c r="X66" s="45">
        <f t="shared" si="1"/>
        <v>0</v>
      </c>
      <c r="Y66" s="45"/>
      <c r="Z66" s="46">
        <f t="shared" si="2"/>
        <v>0</v>
      </c>
      <c r="AA66" s="46">
        <f t="shared" si="3"/>
        <v>0</v>
      </c>
      <c r="AB66" s="46">
        <f t="shared" si="4"/>
        <v>0</v>
      </c>
      <c r="AC66" s="45"/>
      <c r="AF66" s="33">
        <f t="shared" si="5"/>
        <v>0</v>
      </c>
      <c r="AH66" s="24">
        <f t="shared" si="6"/>
        <v>0</v>
      </c>
    </row>
    <row r="67" spans="1:34" x14ac:dyDescent="0.35">
      <c r="A67" t="s">
        <v>95</v>
      </c>
      <c r="C67" s="26" t="s">
        <v>3440</v>
      </c>
      <c r="D67" s="26" t="s">
        <v>3443</v>
      </c>
      <c r="E67" s="19">
        <v>95040</v>
      </c>
      <c r="F67" s="26" t="s">
        <v>3441</v>
      </c>
      <c r="G67" s="26" t="s">
        <v>3442</v>
      </c>
      <c r="H67" s="19" t="str">
        <f>VLOOKUP(E67,Subjective!$A$5:$B$1439,2,FALSE)</f>
        <v>Oracle WHS Receipting</v>
      </c>
      <c r="I67" s="44">
        <v>-641328.16</v>
      </c>
      <c r="J67" s="45"/>
      <c r="K67" s="45"/>
      <c r="L67" s="45"/>
      <c r="M67" s="45"/>
      <c r="N67" s="45"/>
      <c r="O67" s="45"/>
      <c r="P67" s="45"/>
      <c r="Q67" s="45">
        <f t="shared" si="9"/>
        <v>-641328.16</v>
      </c>
      <c r="R67" s="45"/>
      <c r="S67" s="45"/>
      <c r="T67" s="45"/>
      <c r="U67" s="45"/>
      <c r="V67" s="45"/>
      <c r="W67" s="46">
        <f t="shared" si="0"/>
        <v>0</v>
      </c>
      <c r="X67" s="45">
        <f t="shared" si="1"/>
        <v>0</v>
      </c>
      <c r="Y67" s="45"/>
      <c r="Z67" s="46">
        <f t="shared" si="2"/>
        <v>0</v>
      </c>
      <c r="AA67" s="46">
        <f t="shared" si="3"/>
        <v>0</v>
      </c>
      <c r="AB67" s="46">
        <f t="shared" si="4"/>
        <v>0</v>
      </c>
      <c r="AC67" s="45"/>
      <c r="AF67" s="33">
        <f t="shared" si="5"/>
        <v>0</v>
      </c>
      <c r="AH67" s="24">
        <f t="shared" si="6"/>
        <v>0</v>
      </c>
    </row>
    <row r="68" spans="1:34" x14ac:dyDescent="0.35">
      <c r="A68" t="s">
        <v>96</v>
      </c>
      <c r="C68" s="26" t="s">
        <v>3440</v>
      </c>
      <c r="D68" s="26" t="s">
        <v>3443</v>
      </c>
      <c r="E68" s="19">
        <v>95047</v>
      </c>
      <c r="F68" s="26" t="s">
        <v>3441</v>
      </c>
      <c r="G68" s="26" t="s">
        <v>3442</v>
      </c>
      <c r="H68" s="19" t="str">
        <f>VLOOKUP(E68,Subjective!$A$5:$B$1439,2,FALSE)</f>
        <v>Non NHS Accruals</v>
      </c>
      <c r="I68" s="44">
        <v>-11223305.779999999</v>
      </c>
      <c r="J68" s="45"/>
      <c r="K68" s="45"/>
      <c r="L68" s="45"/>
      <c r="M68" s="45"/>
      <c r="N68" s="45"/>
      <c r="O68" s="45"/>
      <c r="P68" s="45"/>
      <c r="Q68" s="45">
        <f t="shared" si="9"/>
        <v>-11223305.779999999</v>
      </c>
      <c r="R68" s="45"/>
      <c r="S68" s="45"/>
      <c r="T68" s="45"/>
      <c r="U68" s="45"/>
      <c r="V68" s="45"/>
      <c r="W68" s="46">
        <f t="shared" si="0"/>
        <v>0</v>
      </c>
      <c r="X68" s="45">
        <f t="shared" si="1"/>
        <v>0</v>
      </c>
      <c r="Y68" s="45"/>
      <c r="Z68" s="46">
        <f t="shared" si="2"/>
        <v>0</v>
      </c>
      <c r="AA68" s="46">
        <f t="shared" si="3"/>
        <v>0</v>
      </c>
      <c r="AB68" s="46">
        <f t="shared" si="4"/>
        <v>0</v>
      </c>
      <c r="AC68" s="45"/>
      <c r="AF68" s="33">
        <f t="shared" si="5"/>
        <v>0</v>
      </c>
      <c r="AH68" s="24">
        <f t="shared" si="6"/>
        <v>0</v>
      </c>
    </row>
    <row r="69" spans="1:34" x14ac:dyDescent="0.35">
      <c r="A69" t="s">
        <v>97</v>
      </c>
      <c r="C69" s="26" t="s">
        <v>3440</v>
      </c>
      <c r="D69" s="26" t="s">
        <v>3443</v>
      </c>
      <c r="E69" s="19">
        <v>95047</v>
      </c>
      <c r="F69" s="26" t="s">
        <v>3473</v>
      </c>
      <c r="G69" s="26" t="s">
        <v>3442</v>
      </c>
      <c r="H69" s="19" t="str">
        <f>VLOOKUP(E69,Subjective!$A$5:$B$1439,2,FALSE)</f>
        <v>Non NHS Accruals</v>
      </c>
      <c r="I69" s="44">
        <v>-5263.5</v>
      </c>
      <c r="J69" s="45"/>
      <c r="K69" s="45"/>
      <c r="L69" s="45"/>
      <c r="M69" s="45"/>
      <c r="N69" s="45"/>
      <c r="O69" s="45"/>
      <c r="P69" s="45"/>
      <c r="Q69" s="45">
        <f t="shared" si="9"/>
        <v>-5263.5</v>
      </c>
      <c r="R69" s="45"/>
      <c r="S69" s="45"/>
      <c r="T69" s="45"/>
      <c r="U69" s="45"/>
      <c r="V69" s="45"/>
      <c r="W69" s="46">
        <f t="shared" si="0"/>
        <v>0</v>
      </c>
      <c r="X69" s="45">
        <f t="shared" si="1"/>
        <v>0</v>
      </c>
      <c r="Y69" s="45"/>
      <c r="Z69" s="46">
        <f t="shared" si="2"/>
        <v>0</v>
      </c>
      <c r="AA69" s="46">
        <f t="shared" si="3"/>
        <v>0</v>
      </c>
      <c r="AB69" s="46">
        <f t="shared" si="4"/>
        <v>0</v>
      </c>
      <c r="AC69" s="45"/>
      <c r="AF69" s="33">
        <f t="shared" si="5"/>
        <v>0</v>
      </c>
      <c r="AH69" s="24">
        <f t="shared" si="6"/>
        <v>0</v>
      </c>
    </row>
    <row r="70" spans="1:34" x14ac:dyDescent="0.35">
      <c r="A70" t="s">
        <v>98</v>
      </c>
      <c r="C70" s="26" t="s">
        <v>3440</v>
      </c>
      <c r="D70" s="26" t="s">
        <v>3443</v>
      </c>
      <c r="E70" s="19">
        <v>95048</v>
      </c>
      <c r="F70" s="26" t="s">
        <v>3441</v>
      </c>
      <c r="G70" s="26" t="s">
        <v>3444</v>
      </c>
      <c r="H70" s="19" t="str">
        <f>VLOOKUP(E70,Subjective!$A$5:$B$1439,2,FALSE)</f>
        <v>Deferred Income</v>
      </c>
      <c r="I70" s="44">
        <v>-250</v>
      </c>
      <c r="J70" s="45"/>
      <c r="K70" s="45"/>
      <c r="L70" s="45"/>
      <c r="M70" s="45"/>
      <c r="N70" s="45"/>
      <c r="O70" s="45"/>
      <c r="P70" s="45"/>
      <c r="Q70" s="45">
        <f t="shared" si="9"/>
        <v>-250</v>
      </c>
      <c r="R70" s="45"/>
      <c r="S70" s="45"/>
      <c r="T70" s="45"/>
      <c r="U70" s="45"/>
      <c r="V70" s="45"/>
      <c r="W70" s="46">
        <f t="shared" si="0"/>
        <v>0</v>
      </c>
      <c r="X70" s="45">
        <f t="shared" si="1"/>
        <v>0</v>
      </c>
      <c r="Y70" s="45"/>
      <c r="Z70" s="46">
        <f t="shared" si="2"/>
        <v>0</v>
      </c>
      <c r="AA70" s="46">
        <f t="shared" si="3"/>
        <v>0</v>
      </c>
      <c r="AB70" s="46">
        <f t="shared" si="4"/>
        <v>0</v>
      </c>
      <c r="AC70" s="45"/>
      <c r="AF70" s="33">
        <f t="shared" si="5"/>
        <v>0</v>
      </c>
      <c r="AH70" s="24">
        <f t="shared" si="6"/>
        <v>0</v>
      </c>
    </row>
    <row r="71" spans="1:34" x14ac:dyDescent="0.35">
      <c r="A71" t="s">
        <v>99</v>
      </c>
      <c r="C71" s="26" t="s">
        <v>3440</v>
      </c>
      <c r="D71" s="26" t="s">
        <v>3443</v>
      </c>
      <c r="E71" s="19">
        <v>95048</v>
      </c>
      <c r="F71" s="26" t="s">
        <v>3441</v>
      </c>
      <c r="G71" s="26" t="s">
        <v>3449</v>
      </c>
      <c r="H71" s="19" t="str">
        <f>VLOOKUP(E71,Subjective!$A$5:$B$1439,2,FALSE)</f>
        <v>Deferred Income</v>
      </c>
      <c r="I71" s="44">
        <v>-285.72000000000003</v>
      </c>
      <c r="J71" s="45"/>
      <c r="K71" s="45"/>
      <c r="L71" s="45"/>
      <c r="M71" s="45"/>
      <c r="N71" s="45"/>
      <c r="O71" s="45"/>
      <c r="P71" s="45"/>
      <c r="Q71" s="45">
        <f t="shared" si="9"/>
        <v>-285.72000000000003</v>
      </c>
      <c r="R71" s="45"/>
      <c r="S71" s="45"/>
      <c r="T71" s="45"/>
      <c r="U71" s="45"/>
      <c r="V71" s="45"/>
      <c r="W71" s="46">
        <f t="shared" si="0"/>
        <v>0</v>
      </c>
      <c r="X71" s="45">
        <f t="shared" si="1"/>
        <v>0</v>
      </c>
      <c r="Y71" s="45"/>
      <c r="Z71" s="46">
        <f t="shared" si="2"/>
        <v>0</v>
      </c>
      <c r="AA71" s="46">
        <f t="shared" si="3"/>
        <v>0</v>
      </c>
      <c r="AB71" s="46">
        <f t="shared" si="4"/>
        <v>0</v>
      </c>
      <c r="AC71" s="45"/>
      <c r="AF71" s="33">
        <f t="shared" si="5"/>
        <v>0</v>
      </c>
      <c r="AH71" s="24">
        <f t="shared" si="6"/>
        <v>0</v>
      </c>
    </row>
    <row r="72" spans="1:34" x14ac:dyDescent="0.35">
      <c r="A72" t="s">
        <v>100</v>
      </c>
      <c r="C72" s="26" t="s">
        <v>3440</v>
      </c>
      <c r="D72" s="26" t="s">
        <v>3443</v>
      </c>
      <c r="E72" s="19">
        <v>95048</v>
      </c>
      <c r="F72" s="26" t="s">
        <v>3441</v>
      </c>
      <c r="G72" s="26" t="s">
        <v>3445</v>
      </c>
      <c r="H72" s="19" t="str">
        <f>VLOOKUP(E72,Subjective!$A$5:$B$1439,2,FALSE)</f>
        <v>Deferred Income</v>
      </c>
      <c r="I72" s="44">
        <v>-2700</v>
      </c>
      <c r="J72" s="45"/>
      <c r="K72" s="45"/>
      <c r="L72" s="45"/>
      <c r="M72" s="45"/>
      <c r="N72" s="45"/>
      <c r="O72" s="45"/>
      <c r="P72" s="45"/>
      <c r="Q72" s="45">
        <f t="shared" si="9"/>
        <v>-2700</v>
      </c>
      <c r="R72" s="45"/>
      <c r="S72" s="45"/>
      <c r="T72" s="45"/>
      <c r="U72" s="45"/>
      <c r="V72" s="45"/>
      <c r="W72" s="46">
        <f t="shared" si="0"/>
        <v>0</v>
      </c>
      <c r="X72" s="45">
        <f t="shared" si="1"/>
        <v>0</v>
      </c>
      <c r="Y72" s="45"/>
      <c r="Z72" s="46">
        <f t="shared" si="2"/>
        <v>0</v>
      </c>
      <c r="AA72" s="46">
        <f t="shared" si="3"/>
        <v>0</v>
      </c>
      <c r="AB72" s="46">
        <f t="shared" si="4"/>
        <v>0</v>
      </c>
      <c r="AC72" s="45"/>
      <c r="AF72" s="33">
        <f t="shared" si="5"/>
        <v>0</v>
      </c>
      <c r="AH72" s="24">
        <f t="shared" si="6"/>
        <v>0</v>
      </c>
    </row>
    <row r="73" spans="1:34" x14ac:dyDescent="0.35">
      <c r="A73" t="s">
        <v>101</v>
      </c>
      <c r="C73" s="26" t="s">
        <v>3440</v>
      </c>
      <c r="D73" s="26" t="s">
        <v>3443</v>
      </c>
      <c r="E73" s="19">
        <v>95050</v>
      </c>
      <c r="F73" s="26" t="s">
        <v>3441</v>
      </c>
      <c r="G73" s="26" t="s">
        <v>3442</v>
      </c>
      <c r="H73" s="19" t="str">
        <f>VLOOKUP(E73,Subjective!$A$5:$B$1439,2,FALSE)</f>
        <v>Income Tax</v>
      </c>
      <c r="I73" s="44">
        <v>-129054</v>
      </c>
      <c r="J73" s="45"/>
      <c r="K73" s="45"/>
      <c r="L73" s="45"/>
      <c r="M73" s="45"/>
      <c r="N73" s="45"/>
      <c r="O73" s="45"/>
      <c r="P73" s="45"/>
      <c r="Q73" s="45">
        <f t="shared" si="9"/>
        <v>-129054</v>
      </c>
      <c r="R73" s="45"/>
      <c r="S73" s="45"/>
      <c r="T73" s="45"/>
      <c r="U73" s="45"/>
      <c r="V73" s="45"/>
      <c r="W73" s="46">
        <f t="shared" si="0"/>
        <v>0</v>
      </c>
      <c r="X73" s="45">
        <f t="shared" si="1"/>
        <v>0</v>
      </c>
      <c r="Y73" s="45"/>
      <c r="Z73" s="46">
        <f t="shared" si="2"/>
        <v>0</v>
      </c>
      <c r="AA73" s="46">
        <f t="shared" si="3"/>
        <v>0</v>
      </c>
      <c r="AB73" s="46">
        <f t="shared" si="4"/>
        <v>0</v>
      </c>
      <c r="AC73" s="45"/>
      <c r="AF73" s="33">
        <f t="shared" si="5"/>
        <v>0</v>
      </c>
      <c r="AH73" s="24">
        <f t="shared" si="6"/>
        <v>0</v>
      </c>
    </row>
    <row r="74" spans="1:34" x14ac:dyDescent="0.35">
      <c r="A74" t="s">
        <v>102</v>
      </c>
      <c r="C74" s="26" t="s">
        <v>3440</v>
      </c>
      <c r="D74" s="26" t="s">
        <v>3443</v>
      </c>
      <c r="E74" s="19">
        <v>95055</v>
      </c>
      <c r="F74" s="26" t="s">
        <v>3441</v>
      </c>
      <c r="G74" s="26" t="s">
        <v>3442</v>
      </c>
      <c r="H74" s="19" t="str">
        <f>VLOOKUP(E74,Subjective!$A$5:$B$1439,2,FALSE)</f>
        <v>NI'ERS</v>
      </c>
      <c r="I74" s="44">
        <v>-72610.320000000007</v>
      </c>
      <c r="J74" s="45"/>
      <c r="K74" s="45"/>
      <c r="L74" s="45"/>
      <c r="M74" s="45"/>
      <c r="N74" s="45"/>
      <c r="O74" s="45"/>
      <c r="P74" s="45"/>
      <c r="Q74" s="45">
        <f t="shared" si="9"/>
        <v>-72610.320000000007</v>
      </c>
      <c r="R74" s="45"/>
      <c r="S74" s="45"/>
      <c r="T74" s="45"/>
      <c r="U74" s="45"/>
      <c r="V74" s="45"/>
      <c r="W74" s="46">
        <f t="shared" si="0"/>
        <v>0</v>
      </c>
      <c r="X74" s="45">
        <f t="shared" si="1"/>
        <v>0</v>
      </c>
      <c r="Y74" s="45"/>
      <c r="Z74" s="46">
        <f t="shared" si="2"/>
        <v>0</v>
      </c>
      <c r="AA74" s="46">
        <f t="shared" si="3"/>
        <v>0</v>
      </c>
      <c r="AB74" s="46">
        <f t="shared" si="4"/>
        <v>0</v>
      </c>
      <c r="AC74" s="45"/>
      <c r="AF74" s="33">
        <f t="shared" si="5"/>
        <v>0</v>
      </c>
      <c r="AH74" s="24">
        <f t="shared" si="6"/>
        <v>0</v>
      </c>
    </row>
    <row r="75" spans="1:34" x14ac:dyDescent="0.35">
      <c r="A75" t="s">
        <v>103</v>
      </c>
      <c r="C75" s="26" t="s">
        <v>3440</v>
      </c>
      <c r="D75" s="26" t="s">
        <v>3443</v>
      </c>
      <c r="E75" s="19">
        <v>95060</v>
      </c>
      <c r="F75" s="26" t="s">
        <v>3441</v>
      </c>
      <c r="G75" s="26" t="s">
        <v>3442</v>
      </c>
      <c r="H75" s="19" t="str">
        <f>VLOOKUP(E75,Subjective!$A$5:$B$1439,2,FALSE)</f>
        <v>NI'EES</v>
      </c>
      <c r="I75" s="44">
        <v>-55570.57</v>
      </c>
      <c r="J75" s="45"/>
      <c r="K75" s="45"/>
      <c r="L75" s="45"/>
      <c r="M75" s="45"/>
      <c r="N75" s="45"/>
      <c r="O75" s="45"/>
      <c r="P75" s="45"/>
      <c r="Q75" s="45">
        <f t="shared" si="9"/>
        <v>-55570.57</v>
      </c>
      <c r="R75" s="45"/>
      <c r="S75" s="45"/>
      <c r="T75" s="45"/>
      <c r="U75" s="45"/>
      <c r="V75" s="45"/>
      <c r="W75" s="46">
        <f t="shared" si="0"/>
        <v>0</v>
      </c>
      <c r="X75" s="45">
        <f t="shared" si="1"/>
        <v>0</v>
      </c>
      <c r="Y75" s="45"/>
      <c r="Z75" s="46">
        <f t="shared" si="2"/>
        <v>0</v>
      </c>
      <c r="AA75" s="46">
        <f t="shared" si="3"/>
        <v>0</v>
      </c>
      <c r="AB75" s="46">
        <f t="shared" si="4"/>
        <v>0</v>
      </c>
      <c r="AC75" s="45"/>
      <c r="AF75" s="33">
        <f t="shared" si="5"/>
        <v>0</v>
      </c>
      <c r="AH75" s="24">
        <f t="shared" si="6"/>
        <v>0</v>
      </c>
    </row>
    <row r="76" spans="1:34" x14ac:dyDescent="0.35">
      <c r="A76" t="s">
        <v>104</v>
      </c>
      <c r="C76" s="26" t="s">
        <v>3440</v>
      </c>
      <c r="D76" s="26" t="s">
        <v>3443</v>
      </c>
      <c r="E76" s="19">
        <v>95070</v>
      </c>
      <c r="F76" s="26" t="s">
        <v>3441</v>
      </c>
      <c r="G76" s="26" t="s">
        <v>3442</v>
      </c>
      <c r="H76" s="19" t="str">
        <f>VLOOKUP(E76,Subjective!$A$5:$B$1439,2,FALSE)</f>
        <v>Statutory Maternity Pay</v>
      </c>
      <c r="I76" s="44">
        <v>1335.7</v>
      </c>
      <c r="J76" s="45"/>
      <c r="K76" s="45"/>
      <c r="L76" s="45"/>
      <c r="M76" s="45"/>
      <c r="N76" s="45"/>
      <c r="O76" s="45"/>
      <c r="P76" s="45"/>
      <c r="Q76" s="45">
        <f t="shared" si="9"/>
        <v>1335.7</v>
      </c>
      <c r="R76" s="45"/>
      <c r="S76" s="45"/>
      <c r="T76" s="45"/>
      <c r="U76" s="45"/>
      <c r="V76" s="45"/>
      <c r="W76" s="46">
        <f t="shared" si="0"/>
        <v>0</v>
      </c>
      <c r="X76" s="45">
        <f t="shared" si="1"/>
        <v>0</v>
      </c>
      <c r="Y76" s="45"/>
      <c r="Z76" s="46">
        <f t="shared" si="2"/>
        <v>0</v>
      </c>
      <c r="AA76" s="46">
        <f t="shared" si="3"/>
        <v>0</v>
      </c>
      <c r="AB76" s="46">
        <f t="shared" si="4"/>
        <v>0</v>
      </c>
      <c r="AC76" s="45"/>
      <c r="AF76" s="33">
        <f t="shared" si="5"/>
        <v>0</v>
      </c>
      <c r="AH76" s="24">
        <f t="shared" si="6"/>
        <v>0</v>
      </c>
    </row>
    <row r="77" spans="1:34" x14ac:dyDescent="0.35">
      <c r="A77" t="s">
        <v>105</v>
      </c>
      <c r="C77" s="26" t="s">
        <v>3440</v>
      </c>
      <c r="D77" s="26" t="s">
        <v>3443</v>
      </c>
      <c r="E77" s="19">
        <v>95105</v>
      </c>
      <c r="F77" s="26" t="s">
        <v>3441</v>
      </c>
      <c r="G77" s="26" t="s">
        <v>3442</v>
      </c>
      <c r="H77" s="19" t="str">
        <f>VLOOKUP(E77,Subjective!$A$5:$B$1439,2,FALSE)</f>
        <v>Superannuation EE'S</v>
      </c>
      <c r="I77" s="44">
        <v>-64229.22</v>
      </c>
      <c r="J77" s="45"/>
      <c r="K77" s="45"/>
      <c r="L77" s="45"/>
      <c r="M77" s="45"/>
      <c r="N77" s="45"/>
      <c r="O77" s="45"/>
      <c r="P77" s="45"/>
      <c r="Q77" s="45">
        <f t="shared" si="9"/>
        <v>-64229.22</v>
      </c>
      <c r="R77" s="45"/>
      <c r="S77" s="45"/>
      <c r="T77" s="45"/>
      <c r="U77" s="45"/>
      <c r="V77" s="45"/>
      <c r="W77" s="46">
        <f t="shared" si="0"/>
        <v>0</v>
      </c>
      <c r="X77" s="45">
        <f t="shared" si="1"/>
        <v>0</v>
      </c>
      <c r="Y77" s="45"/>
      <c r="Z77" s="46">
        <f t="shared" si="2"/>
        <v>0</v>
      </c>
      <c r="AA77" s="46">
        <f t="shared" si="3"/>
        <v>0</v>
      </c>
      <c r="AB77" s="46">
        <f t="shared" si="4"/>
        <v>0</v>
      </c>
      <c r="AC77" s="45"/>
      <c r="AF77" s="33">
        <f t="shared" si="5"/>
        <v>0</v>
      </c>
      <c r="AH77" s="24">
        <f t="shared" si="6"/>
        <v>0</v>
      </c>
    </row>
    <row r="78" spans="1:34" x14ac:dyDescent="0.35">
      <c r="A78" t="s">
        <v>106</v>
      </c>
      <c r="C78" s="26" t="s">
        <v>3440</v>
      </c>
      <c r="D78" s="26" t="s">
        <v>3443</v>
      </c>
      <c r="E78" s="19">
        <v>95105</v>
      </c>
      <c r="F78" s="26" t="s">
        <v>3459</v>
      </c>
      <c r="G78" s="26" t="s">
        <v>3442</v>
      </c>
      <c r="H78" s="19" t="str">
        <f>VLOOKUP(E78,Subjective!$A$5:$B$1439,2,FALSE)</f>
        <v>Superannuation EE'S</v>
      </c>
      <c r="I78" s="44">
        <v>-378.08</v>
      </c>
      <c r="J78" s="45"/>
      <c r="K78" s="45"/>
      <c r="L78" s="45"/>
      <c r="M78" s="45"/>
      <c r="N78" s="45"/>
      <c r="O78" s="45"/>
      <c r="P78" s="45"/>
      <c r="Q78" s="45">
        <f t="shared" si="9"/>
        <v>-378.08</v>
      </c>
      <c r="R78" s="45"/>
      <c r="S78" s="45"/>
      <c r="T78" s="45"/>
      <c r="U78" s="45"/>
      <c r="V78" s="45"/>
      <c r="W78" s="46">
        <f t="shared" ref="W78:W141" si="10">AF78</f>
        <v>0</v>
      </c>
      <c r="X78" s="45">
        <f t="shared" ref="X78:X141" si="11">IF(LEFT(E78,1)="2",I78,0)</f>
        <v>0</v>
      </c>
      <c r="Y78" s="45"/>
      <c r="Z78" s="46">
        <f t="shared" ref="Z78:Z141" si="12">IFERROR(_xlfn.IFS(D78="M350",I78,D78="M360",I78),0)</f>
        <v>0</v>
      </c>
      <c r="AA78" s="46">
        <f t="shared" ref="AA78:AA141" si="13">IFERROR(_xlfn.IFS(D78="M370",I78),0)</f>
        <v>0</v>
      </c>
      <c r="AB78" s="46">
        <f t="shared" ref="AB78:AB141" si="14">IFERROR(_xlfn.IFS(D78="N100",I78,D78="N102",I78,D78="N103",I78,D78="N104",I78,D78="N105",I78,D78="N106",I78,D78="N107",I78,D78="N108",I78,D78="N109",I78,D78="N110",I78,D78="N111",I78,D78="N112",I78,D78="N113",I78,D78="N114",I78,D78="N115",I78,D78="N116",I78,D78="N117",I78,D78="N118",I78,D78="N119",I78,D78="N120",I78,D78="N121",I78,D78="N122",I78,D78="N123",I78,D78="N124",I78,D78="N125",I78,D78="N126",I78,D78="N127",I78,D78="N128",I78,D78="N129",I78,D78="N130",I78,D78="N132",I78,D78="N133",I78,D78="N134",I78,D78="N135",I78,D78="N136",I78,D78="N137",I78,D78="N138",I78,D78="N140",I78),0)</f>
        <v>0</v>
      </c>
      <c r="AC78" s="45"/>
      <c r="AF78" s="33">
        <f t="shared" ref="AF78:AF141" si="15">IF(AND(E78&gt;=$AE$10,E78&lt;=$AF$10),I78,0)</f>
        <v>0</v>
      </c>
      <c r="AH78" s="24">
        <f t="shared" ref="AH78:AH141" si="16">SUM(U78:AB78)-K78</f>
        <v>0</v>
      </c>
    </row>
    <row r="79" spans="1:34" x14ac:dyDescent="0.35">
      <c r="A79" t="s">
        <v>107</v>
      </c>
      <c r="C79" s="26" t="s">
        <v>3440</v>
      </c>
      <c r="D79" s="26" t="s">
        <v>3443</v>
      </c>
      <c r="E79" s="19">
        <v>95110</v>
      </c>
      <c r="F79" s="26" t="s">
        <v>3441</v>
      </c>
      <c r="G79" s="26" t="s">
        <v>3442</v>
      </c>
      <c r="H79" s="19" t="str">
        <f>VLOOKUP(E79,Subjective!$A$5:$B$1439,2,FALSE)</f>
        <v>Superannuation ER'S</v>
      </c>
      <c r="I79" s="44">
        <v>-89285.08</v>
      </c>
      <c r="J79" s="45"/>
      <c r="K79" s="45"/>
      <c r="L79" s="45"/>
      <c r="M79" s="45"/>
      <c r="N79" s="45"/>
      <c r="O79" s="45"/>
      <c r="P79" s="45"/>
      <c r="Q79" s="45">
        <f t="shared" si="9"/>
        <v>-89285.08</v>
      </c>
      <c r="R79" s="45"/>
      <c r="S79" s="45"/>
      <c r="T79" s="45"/>
      <c r="U79" s="45"/>
      <c r="V79" s="45"/>
      <c r="W79" s="46">
        <f t="shared" si="10"/>
        <v>0</v>
      </c>
      <c r="X79" s="45">
        <f t="shared" si="11"/>
        <v>0</v>
      </c>
      <c r="Y79" s="45"/>
      <c r="Z79" s="46">
        <f t="shared" si="12"/>
        <v>0</v>
      </c>
      <c r="AA79" s="46">
        <f t="shared" si="13"/>
        <v>0</v>
      </c>
      <c r="AB79" s="46">
        <f t="shared" si="14"/>
        <v>0</v>
      </c>
      <c r="AC79" s="45"/>
      <c r="AF79" s="33">
        <f t="shared" si="15"/>
        <v>0</v>
      </c>
      <c r="AH79" s="24">
        <f t="shared" si="16"/>
        <v>0</v>
      </c>
    </row>
    <row r="80" spans="1:34" x14ac:dyDescent="0.35">
      <c r="A80" t="s">
        <v>108</v>
      </c>
      <c r="C80" s="26" t="s">
        <v>3440</v>
      </c>
      <c r="D80" s="26" t="s">
        <v>3443</v>
      </c>
      <c r="E80" s="19">
        <v>95110</v>
      </c>
      <c r="F80" s="26" t="s">
        <v>3459</v>
      </c>
      <c r="G80" s="26" t="s">
        <v>3442</v>
      </c>
      <c r="H80" s="19" t="str">
        <f>VLOOKUP(E80,Subjective!$A$5:$B$1439,2,FALSE)</f>
        <v>Superannuation ER'S</v>
      </c>
      <c r="I80" s="44">
        <v>196.72</v>
      </c>
      <c r="J80" s="45"/>
      <c r="K80" s="45"/>
      <c r="L80" s="45"/>
      <c r="M80" s="45"/>
      <c r="N80" s="45"/>
      <c r="O80" s="45"/>
      <c r="P80" s="45"/>
      <c r="Q80" s="45">
        <f t="shared" si="9"/>
        <v>196.72</v>
      </c>
      <c r="R80" s="45"/>
      <c r="S80" s="45"/>
      <c r="T80" s="45"/>
      <c r="U80" s="45"/>
      <c r="V80" s="45"/>
      <c r="W80" s="46">
        <f t="shared" si="10"/>
        <v>0</v>
      </c>
      <c r="X80" s="45">
        <f t="shared" si="11"/>
        <v>0</v>
      </c>
      <c r="Y80" s="45"/>
      <c r="Z80" s="46">
        <f t="shared" si="12"/>
        <v>0</v>
      </c>
      <c r="AA80" s="46">
        <f t="shared" si="13"/>
        <v>0</v>
      </c>
      <c r="AB80" s="46">
        <f t="shared" si="14"/>
        <v>0</v>
      </c>
      <c r="AC80" s="45"/>
      <c r="AF80" s="33">
        <f t="shared" si="15"/>
        <v>0</v>
      </c>
      <c r="AH80" s="24">
        <f t="shared" si="16"/>
        <v>0</v>
      </c>
    </row>
    <row r="81" spans="1:34" x14ac:dyDescent="0.35">
      <c r="A81" t="s">
        <v>109</v>
      </c>
      <c r="C81" s="26" t="s">
        <v>3440</v>
      </c>
      <c r="D81" s="26" t="s">
        <v>3443</v>
      </c>
      <c r="E81" s="19">
        <v>95115</v>
      </c>
      <c r="F81" s="26" t="s">
        <v>3441</v>
      </c>
      <c r="G81" s="26" t="s">
        <v>3442</v>
      </c>
      <c r="H81" s="19" t="str">
        <f>VLOOKUP(E81,Subjective!$A$5:$B$1439,2,FALSE)</f>
        <v>Payroll Deductions</v>
      </c>
      <c r="I81" s="44">
        <v>-1776.13</v>
      </c>
      <c r="J81" s="45" t="s">
        <v>3698</v>
      </c>
      <c r="K81" s="45"/>
      <c r="L81" s="45"/>
      <c r="M81" s="45"/>
      <c r="N81" s="45"/>
      <c r="O81" s="45"/>
      <c r="P81" s="45"/>
      <c r="Q81" s="45">
        <f t="shared" si="9"/>
        <v>-1776.13</v>
      </c>
      <c r="R81" s="45"/>
      <c r="S81" s="45"/>
      <c r="T81" s="45"/>
      <c r="U81" s="45"/>
      <c r="V81" s="45"/>
      <c r="W81" s="46">
        <f t="shared" si="10"/>
        <v>0</v>
      </c>
      <c r="X81" s="45">
        <f t="shared" si="11"/>
        <v>0</v>
      </c>
      <c r="Y81" s="45"/>
      <c r="Z81" s="46">
        <f t="shared" si="12"/>
        <v>0</v>
      </c>
      <c r="AA81" s="46">
        <f t="shared" si="13"/>
        <v>0</v>
      </c>
      <c r="AB81" s="46">
        <f t="shared" si="14"/>
        <v>0</v>
      </c>
      <c r="AC81" s="45"/>
      <c r="AF81" s="33">
        <f t="shared" si="15"/>
        <v>0</v>
      </c>
      <c r="AH81" s="24">
        <f t="shared" si="16"/>
        <v>0</v>
      </c>
    </row>
    <row r="82" spans="1:34" x14ac:dyDescent="0.35">
      <c r="A82" t="s">
        <v>110</v>
      </c>
      <c r="C82" s="26" t="s">
        <v>3440</v>
      </c>
      <c r="D82" s="26" t="s">
        <v>3443</v>
      </c>
      <c r="E82" s="19">
        <v>95115</v>
      </c>
      <c r="F82" s="26" t="s">
        <v>3447</v>
      </c>
      <c r="G82" s="26" t="s">
        <v>3442</v>
      </c>
      <c r="H82" s="19" t="str">
        <f>VLOOKUP(E82,Subjective!$A$5:$B$1439,2,FALSE)</f>
        <v>Payroll Deductions</v>
      </c>
      <c r="I82" s="44">
        <v>-112.22</v>
      </c>
      <c r="J82" s="45" t="s">
        <v>3698</v>
      </c>
      <c r="K82" s="45"/>
      <c r="L82" s="45"/>
      <c r="M82" s="45"/>
      <c r="N82" s="45"/>
      <c r="O82" s="45"/>
      <c r="P82" s="45"/>
      <c r="Q82" s="45">
        <f t="shared" si="9"/>
        <v>-112.22</v>
      </c>
      <c r="R82" s="45"/>
      <c r="S82" s="45"/>
      <c r="T82" s="45"/>
      <c r="U82" s="45"/>
      <c r="V82" s="45"/>
      <c r="W82" s="46">
        <f t="shared" si="10"/>
        <v>0</v>
      </c>
      <c r="X82" s="45">
        <f t="shared" si="11"/>
        <v>0</v>
      </c>
      <c r="Y82" s="45"/>
      <c r="Z82" s="46">
        <f t="shared" si="12"/>
        <v>0</v>
      </c>
      <c r="AA82" s="46">
        <f t="shared" si="13"/>
        <v>0</v>
      </c>
      <c r="AB82" s="46">
        <f t="shared" si="14"/>
        <v>0</v>
      </c>
      <c r="AC82" s="45"/>
      <c r="AF82" s="33">
        <f t="shared" si="15"/>
        <v>0</v>
      </c>
      <c r="AH82" s="24">
        <f t="shared" si="16"/>
        <v>0</v>
      </c>
    </row>
    <row r="83" spans="1:34" x14ac:dyDescent="0.35">
      <c r="A83" t="s">
        <v>111</v>
      </c>
      <c r="C83" s="26" t="s">
        <v>3440</v>
      </c>
      <c r="D83" s="26" t="s">
        <v>3443</v>
      </c>
      <c r="E83" s="19">
        <v>95115</v>
      </c>
      <c r="F83" s="26" t="s">
        <v>3460</v>
      </c>
      <c r="G83" s="26" t="s">
        <v>3442</v>
      </c>
      <c r="H83" s="19" t="str">
        <f>VLOOKUP(E83,Subjective!$A$5:$B$1439,2,FALSE)</f>
        <v>Payroll Deductions</v>
      </c>
      <c r="I83" s="44">
        <v>-100</v>
      </c>
      <c r="J83" s="45" t="s">
        <v>3698</v>
      </c>
      <c r="K83" s="45"/>
      <c r="L83" s="45"/>
      <c r="M83" s="45"/>
      <c r="N83" s="45"/>
      <c r="O83" s="45"/>
      <c r="P83" s="45"/>
      <c r="Q83" s="45">
        <f t="shared" si="9"/>
        <v>-100</v>
      </c>
      <c r="R83" s="45"/>
      <c r="S83" s="45"/>
      <c r="T83" s="45"/>
      <c r="U83" s="45"/>
      <c r="V83" s="45"/>
      <c r="W83" s="46">
        <f t="shared" si="10"/>
        <v>0</v>
      </c>
      <c r="X83" s="45">
        <f t="shared" si="11"/>
        <v>0</v>
      </c>
      <c r="Y83" s="45"/>
      <c r="Z83" s="46">
        <f t="shared" si="12"/>
        <v>0</v>
      </c>
      <c r="AA83" s="46">
        <f t="shared" si="13"/>
        <v>0</v>
      </c>
      <c r="AB83" s="46">
        <f t="shared" si="14"/>
        <v>0</v>
      </c>
      <c r="AC83" s="45"/>
      <c r="AF83" s="33">
        <f t="shared" si="15"/>
        <v>0</v>
      </c>
      <c r="AH83" s="24">
        <f t="shared" si="16"/>
        <v>0</v>
      </c>
    </row>
    <row r="84" spans="1:34" x14ac:dyDescent="0.35">
      <c r="A84" t="s">
        <v>112</v>
      </c>
      <c r="C84" s="26" t="s">
        <v>3440</v>
      </c>
      <c r="D84" s="26" t="s">
        <v>3443</v>
      </c>
      <c r="E84" s="19">
        <v>95115</v>
      </c>
      <c r="F84" s="26" t="s">
        <v>3474</v>
      </c>
      <c r="G84" s="26" t="s">
        <v>3442</v>
      </c>
      <c r="H84" s="19" t="str">
        <f>VLOOKUP(E84,Subjective!$A$5:$B$1439,2,FALSE)</f>
        <v>Payroll Deductions</v>
      </c>
      <c r="I84" s="44">
        <v>526</v>
      </c>
      <c r="J84" s="45" t="s">
        <v>3698</v>
      </c>
      <c r="K84" s="45"/>
      <c r="L84" s="45"/>
      <c r="M84" s="45"/>
      <c r="N84" s="45"/>
      <c r="O84" s="45"/>
      <c r="P84" s="45"/>
      <c r="Q84" s="45">
        <f t="shared" si="9"/>
        <v>526</v>
      </c>
      <c r="R84" s="45"/>
      <c r="S84" s="45"/>
      <c r="T84" s="45"/>
      <c r="U84" s="45"/>
      <c r="V84" s="45"/>
      <c r="W84" s="46">
        <f t="shared" si="10"/>
        <v>0</v>
      </c>
      <c r="X84" s="45">
        <f t="shared" si="11"/>
        <v>0</v>
      </c>
      <c r="Y84" s="45"/>
      <c r="Z84" s="46">
        <f t="shared" si="12"/>
        <v>0</v>
      </c>
      <c r="AA84" s="46">
        <f t="shared" si="13"/>
        <v>0</v>
      </c>
      <c r="AB84" s="46">
        <f t="shared" si="14"/>
        <v>0</v>
      </c>
      <c r="AC84" s="45"/>
      <c r="AF84" s="33">
        <f t="shared" si="15"/>
        <v>0</v>
      </c>
      <c r="AH84" s="24">
        <f t="shared" si="16"/>
        <v>0</v>
      </c>
    </row>
    <row r="85" spans="1:34" x14ac:dyDescent="0.35">
      <c r="A85" t="s">
        <v>113</v>
      </c>
      <c r="C85" s="26" t="s">
        <v>3440</v>
      </c>
      <c r="D85" s="26" t="s">
        <v>3443</v>
      </c>
      <c r="E85" s="19">
        <v>95115</v>
      </c>
      <c r="F85" s="26" t="s">
        <v>3475</v>
      </c>
      <c r="G85" s="26" t="s">
        <v>3442</v>
      </c>
      <c r="H85" s="19" t="str">
        <f>VLOOKUP(E85,Subjective!$A$5:$B$1439,2,FALSE)</f>
        <v>Payroll Deductions</v>
      </c>
      <c r="I85" s="44">
        <v>-544.5</v>
      </c>
      <c r="J85" s="45" t="s">
        <v>3698</v>
      </c>
      <c r="K85" s="45"/>
      <c r="L85" s="45"/>
      <c r="M85" s="45"/>
      <c r="N85" s="45"/>
      <c r="O85" s="45"/>
      <c r="P85" s="45"/>
      <c r="Q85" s="45">
        <f t="shared" si="9"/>
        <v>-544.5</v>
      </c>
      <c r="R85" s="45"/>
      <c r="S85" s="45"/>
      <c r="T85" s="45"/>
      <c r="U85" s="45"/>
      <c r="V85" s="45"/>
      <c r="W85" s="46">
        <f t="shared" si="10"/>
        <v>0</v>
      </c>
      <c r="X85" s="45">
        <f t="shared" si="11"/>
        <v>0</v>
      </c>
      <c r="Y85" s="45"/>
      <c r="Z85" s="46">
        <f t="shared" si="12"/>
        <v>0</v>
      </c>
      <c r="AA85" s="46">
        <f t="shared" si="13"/>
        <v>0</v>
      </c>
      <c r="AB85" s="46">
        <f t="shared" si="14"/>
        <v>0</v>
      </c>
      <c r="AC85" s="45"/>
      <c r="AF85" s="33">
        <f t="shared" si="15"/>
        <v>0</v>
      </c>
      <c r="AH85" s="24">
        <f t="shared" si="16"/>
        <v>0</v>
      </c>
    </row>
    <row r="86" spans="1:34" x14ac:dyDescent="0.35">
      <c r="A86" t="s">
        <v>114</v>
      </c>
      <c r="C86" s="26" t="s">
        <v>3440</v>
      </c>
      <c r="D86" s="26" t="s">
        <v>3443</v>
      </c>
      <c r="E86" s="19">
        <v>95115</v>
      </c>
      <c r="F86" s="26" t="s">
        <v>3476</v>
      </c>
      <c r="G86" s="26" t="s">
        <v>3442</v>
      </c>
      <c r="H86" s="19" t="str">
        <f>VLOOKUP(E86,Subjective!$A$5:$B$1439,2,FALSE)</f>
        <v>Payroll Deductions</v>
      </c>
      <c r="I86" s="44">
        <v>275</v>
      </c>
      <c r="J86" s="45" t="s">
        <v>3698</v>
      </c>
      <c r="K86" s="45"/>
      <c r="L86" s="45"/>
      <c r="M86" s="45"/>
      <c r="N86" s="45"/>
      <c r="O86" s="45"/>
      <c r="P86" s="45"/>
      <c r="Q86" s="45">
        <f t="shared" si="9"/>
        <v>275</v>
      </c>
      <c r="R86" s="45"/>
      <c r="S86" s="45"/>
      <c r="T86" s="45"/>
      <c r="U86" s="45"/>
      <c r="V86" s="45"/>
      <c r="W86" s="46">
        <f t="shared" si="10"/>
        <v>0</v>
      </c>
      <c r="X86" s="45">
        <f t="shared" si="11"/>
        <v>0</v>
      </c>
      <c r="Y86" s="45"/>
      <c r="Z86" s="46">
        <f t="shared" si="12"/>
        <v>0</v>
      </c>
      <c r="AA86" s="46">
        <f t="shared" si="13"/>
        <v>0</v>
      </c>
      <c r="AB86" s="46">
        <f t="shared" si="14"/>
        <v>0</v>
      </c>
      <c r="AC86" s="45"/>
      <c r="AF86" s="33">
        <f t="shared" si="15"/>
        <v>0</v>
      </c>
      <c r="AH86" s="24">
        <f t="shared" si="16"/>
        <v>0</v>
      </c>
    </row>
    <row r="87" spans="1:34" x14ac:dyDescent="0.35">
      <c r="A87" t="s">
        <v>115</v>
      </c>
      <c r="C87" s="26" t="s">
        <v>3440</v>
      </c>
      <c r="D87" s="26" t="s">
        <v>3443</v>
      </c>
      <c r="E87" s="19">
        <v>95115</v>
      </c>
      <c r="F87" s="26" t="s">
        <v>3461</v>
      </c>
      <c r="G87" s="26" t="s">
        <v>3442</v>
      </c>
      <c r="H87" s="19" t="str">
        <f>VLOOKUP(E87,Subjective!$A$5:$B$1439,2,FALSE)</f>
        <v>Payroll Deductions</v>
      </c>
      <c r="I87" s="44">
        <v>-63.25</v>
      </c>
      <c r="J87" s="45" t="s">
        <v>3698</v>
      </c>
      <c r="K87" s="45"/>
      <c r="L87" s="45"/>
      <c r="M87" s="45"/>
      <c r="N87" s="45"/>
      <c r="O87" s="45"/>
      <c r="P87" s="45"/>
      <c r="Q87" s="45">
        <f t="shared" si="9"/>
        <v>-63.25</v>
      </c>
      <c r="R87" s="45"/>
      <c r="S87" s="45"/>
      <c r="T87" s="45"/>
      <c r="U87" s="45"/>
      <c r="V87" s="45"/>
      <c r="W87" s="46">
        <f t="shared" si="10"/>
        <v>0</v>
      </c>
      <c r="X87" s="45">
        <f t="shared" si="11"/>
        <v>0</v>
      </c>
      <c r="Y87" s="45"/>
      <c r="Z87" s="46">
        <f t="shared" si="12"/>
        <v>0</v>
      </c>
      <c r="AA87" s="46">
        <f t="shared" si="13"/>
        <v>0</v>
      </c>
      <c r="AB87" s="46">
        <f t="shared" si="14"/>
        <v>0</v>
      </c>
      <c r="AC87" s="45"/>
      <c r="AF87" s="33">
        <f t="shared" si="15"/>
        <v>0</v>
      </c>
      <c r="AH87" s="24">
        <f t="shared" si="16"/>
        <v>0</v>
      </c>
    </row>
    <row r="88" spans="1:34" x14ac:dyDescent="0.35">
      <c r="A88" t="s">
        <v>116</v>
      </c>
      <c r="C88" s="26" t="s">
        <v>3440</v>
      </c>
      <c r="D88" s="26" t="s">
        <v>3443</v>
      </c>
      <c r="E88" s="19">
        <v>95115</v>
      </c>
      <c r="F88" s="26" t="s">
        <v>3462</v>
      </c>
      <c r="G88" s="26" t="s">
        <v>3442</v>
      </c>
      <c r="H88" s="19" t="str">
        <f>VLOOKUP(E88,Subjective!$A$5:$B$1439,2,FALSE)</f>
        <v>Payroll Deductions</v>
      </c>
      <c r="I88" s="44">
        <v>-16.46</v>
      </c>
      <c r="J88" s="45" t="s">
        <v>3698</v>
      </c>
      <c r="K88" s="45"/>
      <c r="L88" s="45"/>
      <c r="M88" s="45"/>
      <c r="N88" s="45"/>
      <c r="O88" s="45"/>
      <c r="P88" s="45"/>
      <c r="Q88" s="45">
        <f t="shared" si="9"/>
        <v>-16.46</v>
      </c>
      <c r="R88" s="45"/>
      <c r="S88" s="45"/>
      <c r="T88" s="45"/>
      <c r="U88" s="45"/>
      <c r="V88" s="45"/>
      <c r="W88" s="46">
        <f t="shared" si="10"/>
        <v>0</v>
      </c>
      <c r="X88" s="45">
        <f t="shared" si="11"/>
        <v>0</v>
      </c>
      <c r="Y88" s="45"/>
      <c r="Z88" s="46">
        <f t="shared" si="12"/>
        <v>0</v>
      </c>
      <c r="AA88" s="46">
        <f t="shared" si="13"/>
        <v>0</v>
      </c>
      <c r="AB88" s="46">
        <f t="shared" si="14"/>
        <v>0</v>
      </c>
      <c r="AC88" s="45"/>
      <c r="AF88" s="33">
        <f t="shared" si="15"/>
        <v>0</v>
      </c>
      <c r="AH88" s="24">
        <f t="shared" si="16"/>
        <v>0</v>
      </c>
    </row>
    <row r="89" spans="1:34" x14ac:dyDescent="0.35">
      <c r="A89" t="s">
        <v>117</v>
      </c>
      <c r="C89" s="26" t="s">
        <v>3440</v>
      </c>
      <c r="D89" s="26" t="s">
        <v>3443</v>
      </c>
      <c r="E89" s="19">
        <v>95115</v>
      </c>
      <c r="F89" s="26" t="s">
        <v>3477</v>
      </c>
      <c r="G89" s="26" t="s">
        <v>3442</v>
      </c>
      <c r="H89" s="19" t="str">
        <f>VLOOKUP(E89,Subjective!$A$5:$B$1439,2,FALSE)</f>
        <v>Payroll Deductions</v>
      </c>
      <c r="I89" s="44">
        <v>-1564</v>
      </c>
      <c r="J89" s="45" t="s">
        <v>3698</v>
      </c>
      <c r="K89" s="45"/>
      <c r="L89" s="45"/>
      <c r="M89" s="45"/>
      <c r="N89" s="45"/>
      <c r="O89" s="45"/>
      <c r="P89" s="45"/>
      <c r="Q89" s="45">
        <f t="shared" si="9"/>
        <v>-1564</v>
      </c>
      <c r="R89" s="45"/>
      <c r="S89" s="45"/>
      <c r="T89" s="45"/>
      <c r="U89" s="45"/>
      <c r="V89" s="45"/>
      <c r="W89" s="46">
        <f t="shared" si="10"/>
        <v>0</v>
      </c>
      <c r="X89" s="45">
        <f t="shared" si="11"/>
        <v>0</v>
      </c>
      <c r="Y89" s="45"/>
      <c r="Z89" s="46">
        <f t="shared" si="12"/>
        <v>0</v>
      </c>
      <c r="AA89" s="46">
        <f t="shared" si="13"/>
        <v>0</v>
      </c>
      <c r="AB89" s="46">
        <f t="shared" si="14"/>
        <v>0</v>
      </c>
      <c r="AC89" s="45"/>
      <c r="AF89" s="33">
        <f t="shared" si="15"/>
        <v>0</v>
      </c>
      <c r="AH89" s="24">
        <f t="shared" si="16"/>
        <v>0</v>
      </c>
    </row>
    <row r="90" spans="1:34" x14ac:dyDescent="0.35">
      <c r="A90" t="s">
        <v>118</v>
      </c>
      <c r="C90" s="26" t="s">
        <v>3440</v>
      </c>
      <c r="D90" s="26" t="s">
        <v>3443</v>
      </c>
      <c r="E90" s="19">
        <v>95115</v>
      </c>
      <c r="F90" s="26" t="s">
        <v>3465</v>
      </c>
      <c r="G90" s="26" t="s">
        <v>3442</v>
      </c>
      <c r="H90" s="19" t="str">
        <f>VLOOKUP(E90,Subjective!$A$5:$B$1439,2,FALSE)</f>
        <v>Payroll Deductions</v>
      </c>
      <c r="I90" s="44">
        <v>-63.2</v>
      </c>
      <c r="J90" s="45" t="s">
        <v>3698</v>
      </c>
      <c r="K90" s="45"/>
      <c r="L90" s="45"/>
      <c r="M90" s="45"/>
      <c r="N90" s="45"/>
      <c r="O90" s="45"/>
      <c r="P90" s="45"/>
      <c r="Q90" s="45">
        <f t="shared" si="9"/>
        <v>-63.2</v>
      </c>
      <c r="R90" s="45"/>
      <c r="S90" s="45"/>
      <c r="T90" s="45"/>
      <c r="U90" s="45"/>
      <c r="V90" s="45"/>
      <c r="W90" s="46">
        <f t="shared" si="10"/>
        <v>0</v>
      </c>
      <c r="X90" s="45">
        <f t="shared" si="11"/>
        <v>0</v>
      </c>
      <c r="Y90" s="45"/>
      <c r="Z90" s="46">
        <f t="shared" si="12"/>
        <v>0</v>
      </c>
      <c r="AA90" s="46">
        <f t="shared" si="13"/>
        <v>0</v>
      </c>
      <c r="AB90" s="46">
        <f t="shared" si="14"/>
        <v>0</v>
      </c>
      <c r="AC90" s="45"/>
      <c r="AF90" s="33">
        <f t="shared" si="15"/>
        <v>0</v>
      </c>
      <c r="AH90" s="24">
        <f t="shared" si="16"/>
        <v>0</v>
      </c>
    </row>
    <row r="91" spans="1:34" x14ac:dyDescent="0.35">
      <c r="A91" t="s">
        <v>119</v>
      </c>
      <c r="C91" s="26" t="s">
        <v>3440</v>
      </c>
      <c r="D91" s="26" t="s">
        <v>3478</v>
      </c>
      <c r="E91" s="19">
        <v>20000</v>
      </c>
      <c r="F91" s="26" t="s">
        <v>3441</v>
      </c>
      <c r="G91" s="26" t="s">
        <v>3442</v>
      </c>
      <c r="H91" s="19" t="str">
        <f>VLOOKUP(E91,Subjective!$A$5:$B$1439,2,FALSE)</f>
        <v>Chair</v>
      </c>
      <c r="I91" s="44">
        <v>13594.06</v>
      </c>
      <c r="J91" s="45"/>
      <c r="K91" s="45">
        <f>I91</f>
        <v>13594.06</v>
      </c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6">
        <f t="shared" si="10"/>
        <v>0</v>
      </c>
      <c r="X91" s="45">
        <f t="shared" si="11"/>
        <v>13594.06</v>
      </c>
      <c r="Y91" s="45">
        <f>IF((X91+Z91+AA91+AB91+U91+V91+W91)=0,I91,0)</f>
        <v>0</v>
      </c>
      <c r="Z91" s="46">
        <f t="shared" si="12"/>
        <v>0</v>
      </c>
      <c r="AA91" s="46">
        <f t="shared" si="13"/>
        <v>0</v>
      </c>
      <c r="AB91" s="46">
        <f t="shared" si="14"/>
        <v>0</v>
      </c>
      <c r="AC91" s="45"/>
      <c r="AF91" s="33">
        <f t="shared" si="15"/>
        <v>0</v>
      </c>
      <c r="AH91" s="24">
        <f t="shared" si="16"/>
        <v>0</v>
      </c>
    </row>
    <row r="92" spans="1:34" x14ac:dyDescent="0.35">
      <c r="A92" t="s">
        <v>120</v>
      </c>
      <c r="C92" s="26" t="s">
        <v>3440</v>
      </c>
      <c r="D92" s="26" t="s">
        <v>3478</v>
      </c>
      <c r="E92" s="19">
        <v>20100</v>
      </c>
      <c r="F92" s="26" t="s">
        <v>3441</v>
      </c>
      <c r="G92" s="26" t="s">
        <v>3442</v>
      </c>
      <c r="H92" s="19" t="str">
        <f>VLOOKUP(E92,Subjective!$A$5:$B$1439,2,FALSE)</f>
        <v>Non-Executive Member</v>
      </c>
      <c r="I92" s="44">
        <v>14233.68</v>
      </c>
      <c r="J92" s="45"/>
      <c r="K92" s="45">
        <f t="shared" ref="K92:K155" si="17">I92</f>
        <v>14233.68</v>
      </c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6">
        <f t="shared" si="10"/>
        <v>0</v>
      </c>
      <c r="X92" s="45">
        <f t="shared" si="11"/>
        <v>14233.68</v>
      </c>
      <c r="Y92" s="45">
        <f t="shared" ref="Y92:Y155" si="18">IF((X92+Z92+AA92+AB92+U92+V92+W92)=0,I92,0)</f>
        <v>0</v>
      </c>
      <c r="Z92" s="46">
        <f t="shared" si="12"/>
        <v>0</v>
      </c>
      <c r="AA92" s="46">
        <f t="shared" si="13"/>
        <v>0</v>
      </c>
      <c r="AB92" s="46">
        <f t="shared" si="14"/>
        <v>0</v>
      </c>
      <c r="AC92" s="45"/>
      <c r="AF92" s="33">
        <f t="shared" si="15"/>
        <v>0</v>
      </c>
      <c r="AH92" s="24">
        <f t="shared" si="16"/>
        <v>0</v>
      </c>
    </row>
    <row r="93" spans="1:34" x14ac:dyDescent="0.35">
      <c r="A93" t="s">
        <v>121</v>
      </c>
      <c r="C93" s="26" t="s">
        <v>3440</v>
      </c>
      <c r="D93" s="26" t="s">
        <v>3478</v>
      </c>
      <c r="E93" s="19">
        <v>20200</v>
      </c>
      <c r="F93" s="26" t="s">
        <v>3441</v>
      </c>
      <c r="G93" s="26" t="s">
        <v>3442</v>
      </c>
      <c r="H93" s="19" t="str">
        <f>VLOOKUP(E93,Subjective!$A$5:$B$1439,2,FALSE)</f>
        <v>Chief Executive</v>
      </c>
      <c r="I93" s="44">
        <v>47247.67</v>
      </c>
      <c r="J93" s="45"/>
      <c r="K93" s="45">
        <f t="shared" si="17"/>
        <v>47247.67</v>
      </c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6">
        <f t="shared" si="10"/>
        <v>0</v>
      </c>
      <c r="X93" s="45">
        <f t="shared" si="11"/>
        <v>47247.67</v>
      </c>
      <c r="Y93" s="45">
        <f t="shared" si="18"/>
        <v>0</v>
      </c>
      <c r="Z93" s="46">
        <f t="shared" si="12"/>
        <v>0</v>
      </c>
      <c r="AA93" s="46">
        <f t="shared" si="13"/>
        <v>0</v>
      </c>
      <c r="AB93" s="46">
        <f t="shared" si="14"/>
        <v>0</v>
      </c>
      <c r="AC93" s="45"/>
      <c r="AF93" s="33">
        <f t="shared" si="15"/>
        <v>0</v>
      </c>
      <c r="AH93" s="24">
        <f t="shared" si="16"/>
        <v>0</v>
      </c>
    </row>
    <row r="94" spans="1:34" x14ac:dyDescent="0.35">
      <c r="A94" t="s">
        <v>122</v>
      </c>
      <c r="C94" s="26" t="s">
        <v>3440</v>
      </c>
      <c r="D94" s="26" t="s">
        <v>3478</v>
      </c>
      <c r="E94" s="19">
        <v>20300</v>
      </c>
      <c r="F94" s="26" t="s">
        <v>3441</v>
      </c>
      <c r="G94" s="26" t="s">
        <v>3442</v>
      </c>
      <c r="H94" s="19" t="str">
        <f>VLOOKUP(E94,Subjective!$A$5:$B$1439,2,FALSE)</f>
        <v>Executive Director</v>
      </c>
      <c r="I94" s="44">
        <v>-17125.79</v>
      </c>
      <c r="J94" s="45"/>
      <c r="K94" s="45">
        <f t="shared" si="17"/>
        <v>-17125.79</v>
      </c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6">
        <f t="shared" si="10"/>
        <v>0</v>
      </c>
      <c r="X94" s="45">
        <f t="shared" si="11"/>
        <v>-17125.79</v>
      </c>
      <c r="Y94" s="45">
        <f t="shared" si="18"/>
        <v>0</v>
      </c>
      <c r="Z94" s="46">
        <f t="shared" si="12"/>
        <v>0</v>
      </c>
      <c r="AA94" s="46">
        <f t="shared" si="13"/>
        <v>0</v>
      </c>
      <c r="AB94" s="46">
        <f t="shared" si="14"/>
        <v>0</v>
      </c>
      <c r="AC94" s="45"/>
      <c r="AF94" s="33">
        <f t="shared" si="15"/>
        <v>0</v>
      </c>
      <c r="AH94" s="24">
        <f t="shared" si="16"/>
        <v>0</v>
      </c>
    </row>
    <row r="95" spans="1:34" x14ac:dyDescent="0.35">
      <c r="A95" t="s">
        <v>123</v>
      </c>
      <c r="C95" s="26" t="s">
        <v>3440</v>
      </c>
      <c r="D95" s="26" t="s">
        <v>3478</v>
      </c>
      <c r="E95" s="19">
        <v>20300</v>
      </c>
      <c r="F95" s="26" t="s">
        <v>3441</v>
      </c>
      <c r="G95" s="26" t="s">
        <v>3448</v>
      </c>
      <c r="H95" s="19" t="str">
        <f>VLOOKUP(E95,Subjective!$A$5:$B$1439,2,FALSE)</f>
        <v>Executive Director</v>
      </c>
      <c r="I95" s="44">
        <v>17125.79</v>
      </c>
      <c r="J95" s="45"/>
      <c r="K95" s="45">
        <f t="shared" si="17"/>
        <v>17125.79</v>
      </c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6">
        <f t="shared" si="10"/>
        <v>0</v>
      </c>
      <c r="X95" s="45">
        <f t="shared" si="11"/>
        <v>17125.79</v>
      </c>
      <c r="Y95" s="45">
        <f t="shared" si="18"/>
        <v>0</v>
      </c>
      <c r="Z95" s="46">
        <f t="shared" si="12"/>
        <v>0</v>
      </c>
      <c r="AA95" s="46">
        <f t="shared" si="13"/>
        <v>0</v>
      </c>
      <c r="AB95" s="46">
        <f t="shared" si="14"/>
        <v>0</v>
      </c>
      <c r="AC95" s="45"/>
      <c r="AF95" s="33">
        <f t="shared" si="15"/>
        <v>0</v>
      </c>
      <c r="AH95" s="24">
        <f t="shared" si="16"/>
        <v>0</v>
      </c>
    </row>
    <row r="96" spans="1:34" x14ac:dyDescent="0.35">
      <c r="A96" t="s">
        <v>124</v>
      </c>
      <c r="C96" s="26" t="s">
        <v>3440</v>
      </c>
      <c r="D96" s="26" t="s">
        <v>3478</v>
      </c>
      <c r="E96" s="19">
        <v>20400</v>
      </c>
      <c r="F96" s="26" t="s">
        <v>3441</v>
      </c>
      <c r="G96" s="26" t="s">
        <v>3442</v>
      </c>
      <c r="H96" s="19" t="str">
        <f>VLOOKUP(E96,Subjective!$A$5:$B$1439,2,FALSE)</f>
        <v>Other Board level Director</v>
      </c>
      <c r="I96" s="44">
        <v>27665.31</v>
      </c>
      <c r="J96" s="45"/>
      <c r="K96" s="45">
        <f t="shared" si="17"/>
        <v>27665.31</v>
      </c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6">
        <f t="shared" si="10"/>
        <v>0</v>
      </c>
      <c r="X96" s="45">
        <f t="shared" si="11"/>
        <v>27665.31</v>
      </c>
      <c r="Y96" s="45">
        <f t="shared" si="18"/>
        <v>0</v>
      </c>
      <c r="Z96" s="46">
        <f t="shared" si="12"/>
        <v>0</v>
      </c>
      <c r="AA96" s="46">
        <f t="shared" si="13"/>
        <v>0</v>
      </c>
      <c r="AB96" s="46">
        <f t="shared" si="14"/>
        <v>0</v>
      </c>
      <c r="AC96" s="45"/>
      <c r="AF96" s="33">
        <f t="shared" si="15"/>
        <v>0</v>
      </c>
      <c r="AH96" s="24">
        <f t="shared" si="16"/>
        <v>0</v>
      </c>
    </row>
    <row r="97" spans="1:34" x14ac:dyDescent="0.35">
      <c r="A97" t="s">
        <v>125</v>
      </c>
      <c r="C97" s="26" t="s">
        <v>3440</v>
      </c>
      <c r="D97" s="26" t="s">
        <v>3478</v>
      </c>
      <c r="E97" s="19" t="s">
        <v>1794</v>
      </c>
      <c r="F97" s="26" t="s">
        <v>3441</v>
      </c>
      <c r="G97" s="26" t="s">
        <v>3442</v>
      </c>
      <c r="H97" s="19" t="str">
        <f>VLOOKUP(E97,Subjective!$A$5:$B$1439,2,FALSE)</f>
        <v>Admin &amp; Clerical Band 7</v>
      </c>
      <c r="I97" s="44">
        <v>4043.23</v>
      </c>
      <c r="J97" s="45"/>
      <c r="K97" s="45">
        <f t="shared" si="17"/>
        <v>4043.23</v>
      </c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6">
        <f t="shared" si="10"/>
        <v>0</v>
      </c>
      <c r="X97" s="45">
        <f t="shared" si="11"/>
        <v>4043.23</v>
      </c>
      <c r="Y97" s="45">
        <f t="shared" si="18"/>
        <v>0</v>
      </c>
      <c r="Z97" s="46">
        <f t="shared" si="12"/>
        <v>0</v>
      </c>
      <c r="AA97" s="46">
        <f t="shared" si="13"/>
        <v>0</v>
      </c>
      <c r="AB97" s="46">
        <f t="shared" si="14"/>
        <v>0</v>
      </c>
      <c r="AC97" s="45"/>
      <c r="AF97" s="33">
        <f t="shared" si="15"/>
        <v>0</v>
      </c>
      <c r="AH97" s="24">
        <f t="shared" si="16"/>
        <v>0</v>
      </c>
    </row>
    <row r="98" spans="1:34" x14ac:dyDescent="0.35">
      <c r="A98" t="s">
        <v>126</v>
      </c>
      <c r="C98" s="26" t="s">
        <v>3440</v>
      </c>
      <c r="D98" s="26" t="s">
        <v>3478</v>
      </c>
      <c r="E98" s="19">
        <v>32240</v>
      </c>
      <c r="F98" s="26" t="s">
        <v>3441</v>
      </c>
      <c r="G98" s="26" t="s">
        <v>3442</v>
      </c>
      <c r="H98" s="19" t="str">
        <f>VLOOKUP(E98,Subjective!$A$5:$B$1439,2,FALSE)</f>
        <v>Hotel Services - External Contracts : Other</v>
      </c>
      <c r="I98" s="44">
        <v>381.24</v>
      </c>
      <c r="J98" s="45"/>
      <c r="K98" s="45">
        <f t="shared" si="17"/>
        <v>381.24</v>
      </c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6">
        <f t="shared" si="10"/>
        <v>0</v>
      </c>
      <c r="X98" s="45">
        <f t="shared" si="11"/>
        <v>0</v>
      </c>
      <c r="Y98" s="45">
        <f t="shared" si="18"/>
        <v>381.24</v>
      </c>
      <c r="Z98" s="46">
        <f t="shared" si="12"/>
        <v>0</v>
      </c>
      <c r="AA98" s="46">
        <f t="shared" si="13"/>
        <v>0</v>
      </c>
      <c r="AB98" s="46">
        <f t="shared" si="14"/>
        <v>0</v>
      </c>
      <c r="AC98" s="45"/>
      <c r="AF98" s="33">
        <f t="shared" si="15"/>
        <v>0</v>
      </c>
      <c r="AH98" s="24">
        <f t="shared" si="16"/>
        <v>0</v>
      </c>
    </row>
    <row r="99" spans="1:34" x14ac:dyDescent="0.35">
      <c r="A99" t="s">
        <v>127</v>
      </c>
      <c r="C99" s="26" t="s">
        <v>3440</v>
      </c>
      <c r="D99" s="26" t="s">
        <v>3478</v>
      </c>
      <c r="E99" s="19">
        <v>33200</v>
      </c>
      <c r="F99" s="26" t="s">
        <v>3441</v>
      </c>
      <c r="G99" s="26" t="s">
        <v>3442</v>
      </c>
      <c r="H99" s="19" t="str">
        <f>VLOOKUP(E99,Subjective!$A$5:$B$1439,2,FALSE)</f>
        <v>Postage &amp; Carriage</v>
      </c>
      <c r="I99" s="44">
        <v>298.64999999999998</v>
      </c>
      <c r="J99" s="45"/>
      <c r="K99" s="45">
        <f t="shared" si="17"/>
        <v>298.64999999999998</v>
      </c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6">
        <f t="shared" si="10"/>
        <v>0</v>
      </c>
      <c r="X99" s="45">
        <f t="shared" si="11"/>
        <v>0</v>
      </c>
      <c r="Y99" s="45">
        <f t="shared" si="18"/>
        <v>298.64999999999998</v>
      </c>
      <c r="Z99" s="46">
        <f t="shared" si="12"/>
        <v>0</v>
      </c>
      <c r="AA99" s="46">
        <f t="shared" si="13"/>
        <v>0</v>
      </c>
      <c r="AB99" s="46">
        <f t="shared" si="14"/>
        <v>0</v>
      </c>
      <c r="AC99" s="45"/>
      <c r="AF99" s="33">
        <f t="shared" si="15"/>
        <v>0</v>
      </c>
      <c r="AH99" s="24">
        <f t="shared" si="16"/>
        <v>0</v>
      </c>
    </row>
    <row r="100" spans="1:34" x14ac:dyDescent="0.35">
      <c r="A100" t="s">
        <v>128</v>
      </c>
      <c r="C100" s="26" t="s">
        <v>3440</v>
      </c>
      <c r="D100" s="26" t="s">
        <v>3478</v>
      </c>
      <c r="E100" s="19">
        <v>33610</v>
      </c>
      <c r="F100" s="26" t="s">
        <v>3441</v>
      </c>
      <c r="G100" s="26" t="s">
        <v>3442</v>
      </c>
      <c r="H100" s="19" t="str">
        <f>VLOOKUP(E100,Subjective!$A$5:$B$1439,2,FALSE)</f>
        <v>Travel &amp; Subsistence</v>
      </c>
      <c r="I100" s="44">
        <v>396.08</v>
      </c>
      <c r="J100" s="45"/>
      <c r="K100" s="45">
        <f t="shared" si="17"/>
        <v>396.08</v>
      </c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6">
        <f t="shared" si="10"/>
        <v>0</v>
      </c>
      <c r="X100" s="45">
        <f t="shared" si="11"/>
        <v>0</v>
      </c>
      <c r="Y100" s="45">
        <f t="shared" si="18"/>
        <v>396.08</v>
      </c>
      <c r="Z100" s="46">
        <f t="shared" si="12"/>
        <v>0</v>
      </c>
      <c r="AA100" s="46">
        <f t="shared" si="13"/>
        <v>0</v>
      </c>
      <c r="AB100" s="46">
        <f t="shared" si="14"/>
        <v>0</v>
      </c>
      <c r="AC100" s="45"/>
      <c r="AF100" s="33">
        <f t="shared" si="15"/>
        <v>0</v>
      </c>
      <c r="AH100" s="24">
        <f t="shared" si="16"/>
        <v>0</v>
      </c>
    </row>
    <row r="101" spans="1:34" x14ac:dyDescent="0.35">
      <c r="A101" t="s">
        <v>129</v>
      </c>
      <c r="C101" s="26" t="s">
        <v>3440</v>
      </c>
      <c r="D101" s="26" t="s">
        <v>3478</v>
      </c>
      <c r="E101" s="19">
        <v>33610</v>
      </c>
      <c r="F101" s="26" t="s">
        <v>3479</v>
      </c>
      <c r="G101" s="26" t="s">
        <v>3442</v>
      </c>
      <c r="H101" s="19" t="str">
        <f>VLOOKUP(E101,Subjective!$A$5:$B$1439,2,FALSE)</f>
        <v>Travel &amp; Subsistence</v>
      </c>
      <c r="I101" s="44">
        <v>770.85</v>
      </c>
      <c r="J101" s="45"/>
      <c r="K101" s="45">
        <f t="shared" si="17"/>
        <v>770.85</v>
      </c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6">
        <f t="shared" si="10"/>
        <v>0</v>
      </c>
      <c r="X101" s="45">
        <f t="shared" si="11"/>
        <v>0</v>
      </c>
      <c r="Y101" s="45">
        <f t="shared" si="18"/>
        <v>770.85</v>
      </c>
      <c r="Z101" s="46">
        <f t="shared" si="12"/>
        <v>0</v>
      </c>
      <c r="AA101" s="46">
        <f t="shared" si="13"/>
        <v>0</v>
      </c>
      <c r="AB101" s="46">
        <f t="shared" si="14"/>
        <v>0</v>
      </c>
      <c r="AC101" s="45"/>
      <c r="AF101" s="33">
        <f t="shared" si="15"/>
        <v>0</v>
      </c>
      <c r="AH101" s="24">
        <f t="shared" si="16"/>
        <v>0</v>
      </c>
    </row>
    <row r="102" spans="1:34" x14ac:dyDescent="0.35">
      <c r="A102" t="s">
        <v>130</v>
      </c>
      <c r="C102" s="26" t="s">
        <v>3440</v>
      </c>
      <c r="D102" s="26" t="s">
        <v>3478</v>
      </c>
      <c r="E102" s="19">
        <v>34220</v>
      </c>
      <c r="F102" s="26" t="s">
        <v>3441</v>
      </c>
      <c r="G102" s="26" t="s">
        <v>3442</v>
      </c>
      <c r="H102" s="19" t="str">
        <f>VLOOKUP(E102,Subjective!$A$5:$B$1439,2,FALSE)</f>
        <v>Conferences And Seminars</v>
      </c>
      <c r="I102" s="44">
        <v>477.5</v>
      </c>
      <c r="J102" s="45"/>
      <c r="K102" s="45">
        <f t="shared" si="17"/>
        <v>477.5</v>
      </c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6">
        <f t="shared" si="10"/>
        <v>0</v>
      </c>
      <c r="X102" s="45">
        <f t="shared" si="11"/>
        <v>0</v>
      </c>
      <c r="Y102" s="45">
        <f t="shared" si="18"/>
        <v>477.5</v>
      </c>
      <c r="Z102" s="46">
        <f t="shared" si="12"/>
        <v>0</v>
      </c>
      <c r="AA102" s="46">
        <f t="shared" si="13"/>
        <v>0</v>
      </c>
      <c r="AB102" s="46">
        <f t="shared" si="14"/>
        <v>0</v>
      </c>
      <c r="AC102" s="45"/>
      <c r="AF102" s="33">
        <f t="shared" si="15"/>
        <v>0</v>
      </c>
      <c r="AH102" s="24">
        <f t="shared" si="16"/>
        <v>0</v>
      </c>
    </row>
    <row r="103" spans="1:34" x14ac:dyDescent="0.35">
      <c r="A103" t="s">
        <v>131</v>
      </c>
      <c r="C103" s="26" t="s">
        <v>3440</v>
      </c>
      <c r="D103" s="26" t="s">
        <v>3478</v>
      </c>
      <c r="E103" s="19">
        <v>34270</v>
      </c>
      <c r="F103" s="26" t="s">
        <v>3441</v>
      </c>
      <c r="G103" s="26" t="s">
        <v>3442</v>
      </c>
      <c r="H103" s="19" t="str">
        <f>VLOOKUP(E103,Subjective!$A$5:$B$1439,2,FALSE)</f>
        <v>Room Hire</v>
      </c>
      <c r="I103" s="44">
        <v>891.67</v>
      </c>
      <c r="J103" s="45"/>
      <c r="K103" s="45">
        <f t="shared" si="17"/>
        <v>891.67</v>
      </c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6">
        <f t="shared" si="10"/>
        <v>0</v>
      </c>
      <c r="X103" s="45">
        <f t="shared" si="11"/>
        <v>0</v>
      </c>
      <c r="Y103" s="45">
        <f t="shared" si="18"/>
        <v>891.67</v>
      </c>
      <c r="Z103" s="46">
        <f t="shared" si="12"/>
        <v>0</v>
      </c>
      <c r="AA103" s="46">
        <f t="shared" si="13"/>
        <v>0</v>
      </c>
      <c r="AB103" s="46">
        <f t="shared" si="14"/>
        <v>0</v>
      </c>
      <c r="AC103" s="45"/>
      <c r="AF103" s="33">
        <f t="shared" si="15"/>
        <v>0</v>
      </c>
      <c r="AH103" s="24">
        <f t="shared" si="16"/>
        <v>0</v>
      </c>
    </row>
    <row r="104" spans="1:34" x14ac:dyDescent="0.35">
      <c r="A104" t="s">
        <v>132</v>
      </c>
      <c r="C104" s="26" t="s">
        <v>3440</v>
      </c>
      <c r="D104" s="26" t="s">
        <v>3478</v>
      </c>
      <c r="E104" s="19">
        <v>35400</v>
      </c>
      <c r="F104" s="26" t="s">
        <v>3441</v>
      </c>
      <c r="G104" s="26" t="s">
        <v>3442</v>
      </c>
      <c r="H104" s="19" t="str">
        <f>VLOOKUP(E104,Subjective!$A$5:$B$1439,2,FALSE)</f>
        <v>Contract : Car Parking</v>
      </c>
      <c r="I104" s="44">
        <v>6</v>
      </c>
      <c r="J104" s="45"/>
      <c r="K104" s="45">
        <f t="shared" si="17"/>
        <v>6</v>
      </c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6">
        <f t="shared" si="10"/>
        <v>0</v>
      </c>
      <c r="X104" s="45">
        <f t="shared" si="11"/>
        <v>0</v>
      </c>
      <c r="Y104" s="45">
        <f t="shared" si="18"/>
        <v>6</v>
      </c>
      <c r="Z104" s="46">
        <f t="shared" si="12"/>
        <v>0</v>
      </c>
      <c r="AA104" s="46">
        <f t="shared" si="13"/>
        <v>0</v>
      </c>
      <c r="AB104" s="46">
        <f t="shared" si="14"/>
        <v>0</v>
      </c>
      <c r="AC104" s="45"/>
      <c r="AF104" s="33">
        <f t="shared" si="15"/>
        <v>0</v>
      </c>
      <c r="AH104" s="24">
        <f t="shared" si="16"/>
        <v>0</v>
      </c>
    </row>
    <row r="105" spans="1:34" x14ac:dyDescent="0.35">
      <c r="A105" t="s">
        <v>133</v>
      </c>
      <c r="C105" s="26" t="s">
        <v>3440</v>
      </c>
      <c r="D105" s="26" t="s">
        <v>3480</v>
      </c>
      <c r="E105" s="19">
        <v>32070</v>
      </c>
      <c r="F105" s="26" t="s">
        <v>3441</v>
      </c>
      <c r="G105" s="26" t="s">
        <v>3442</v>
      </c>
      <c r="H105" s="19" t="str">
        <f>VLOOKUP(E105,Subjective!$A$5:$B$1439,2,FALSE)</f>
        <v>Catering Equipment - Disposable</v>
      </c>
      <c r="I105" s="44">
        <v>-11.7</v>
      </c>
      <c r="J105" s="45"/>
      <c r="K105" s="45">
        <f t="shared" si="17"/>
        <v>-11.7</v>
      </c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6">
        <f t="shared" si="10"/>
        <v>0</v>
      </c>
      <c r="X105" s="45">
        <f t="shared" si="11"/>
        <v>0</v>
      </c>
      <c r="Y105" s="45">
        <f t="shared" si="18"/>
        <v>-11.7</v>
      </c>
      <c r="Z105" s="46">
        <f t="shared" si="12"/>
        <v>0</v>
      </c>
      <c r="AA105" s="46">
        <f t="shared" si="13"/>
        <v>0</v>
      </c>
      <c r="AB105" s="46">
        <f t="shared" si="14"/>
        <v>0</v>
      </c>
      <c r="AC105" s="45"/>
      <c r="AF105" s="33">
        <f t="shared" si="15"/>
        <v>0</v>
      </c>
      <c r="AH105" s="24">
        <f t="shared" si="16"/>
        <v>0</v>
      </c>
    </row>
    <row r="106" spans="1:34" x14ac:dyDescent="0.35">
      <c r="A106" t="s">
        <v>134</v>
      </c>
      <c r="C106" s="26" t="s">
        <v>3440</v>
      </c>
      <c r="D106" s="26" t="s">
        <v>3481</v>
      </c>
      <c r="E106" s="19">
        <v>20300</v>
      </c>
      <c r="F106" s="26" t="s">
        <v>3441</v>
      </c>
      <c r="G106" s="26" t="s">
        <v>3442</v>
      </c>
      <c r="H106" s="19" t="str">
        <f>VLOOKUP(E106,Subjective!$A$5:$B$1439,2,FALSE)</f>
        <v>Executive Director</v>
      </c>
      <c r="I106" s="44">
        <v>95671.24</v>
      </c>
      <c r="J106" s="45"/>
      <c r="K106" s="45">
        <f t="shared" si="17"/>
        <v>95671.24</v>
      </c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6">
        <f t="shared" si="10"/>
        <v>0</v>
      </c>
      <c r="X106" s="45">
        <f t="shared" si="11"/>
        <v>95671.24</v>
      </c>
      <c r="Y106" s="45">
        <f t="shared" si="18"/>
        <v>0</v>
      </c>
      <c r="Z106" s="46">
        <f t="shared" si="12"/>
        <v>0</v>
      </c>
      <c r="AA106" s="46">
        <f t="shared" si="13"/>
        <v>0</v>
      </c>
      <c r="AB106" s="46">
        <f t="shared" si="14"/>
        <v>0</v>
      </c>
      <c r="AC106" s="45"/>
      <c r="AF106" s="33">
        <f t="shared" si="15"/>
        <v>0</v>
      </c>
      <c r="AH106" s="24">
        <f t="shared" si="16"/>
        <v>0</v>
      </c>
    </row>
    <row r="107" spans="1:34" x14ac:dyDescent="0.35">
      <c r="A107" t="s">
        <v>135</v>
      </c>
      <c r="C107" s="26" t="s">
        <v>3440</v>
      </c>
      <c r="D107" s="26" t="s">
        <v>3481</v>
      </c>
      <c r="E107" s="19">
        <v>20300</v>
      </c>
      <c r="F107" s="26" t="s">
        <v>3441</v>
      </c>
      <c r="G107" s="26" t="s">
        <v>3448</v>
      </c>
      <c r="H107" s="19" t="str">
        <f>VLOOKUP(E107,Subjective!$A$5:$B$1439,2,FALSE)</f>
        <v>Executive Director</v>
      </c>
      <c r="I107" s="44">
        <v>16402</v>
      </c>
      <c r="J107" s="45"/>
      <c r="K107" s="45">
        <f t="shared" si="17"/>
        <v>16402</v>
      </c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6">
        <f t="shared" si="10"/>
        <v>0</v>
      </c>
      <c r="X107" s="45">
        <f t="shared" si="11"/>
        <v>16402</v>
      </c>
      <c r="Y107" s="45">
        <f t="shared" si="18"/>
        <v>0</v>
      </c>
      <c r="Z107" s="46">
        <f t="shared" si="12"/>
        <v>0</v>
      </c>
      <c r="AA107" s="46">
        <f t="shared" si="13"/>
        <v>0</v>
      </c>
      <c r="AB107" s="46">
        <f t="shared" si="14"/>
        <v>0</v>
      </c>
      <c r="AC107" s="45"/>
      <c r="AF107" s="33">
        <f t="shared" si="15"/>
        <v>0</v>
      </c>
      <c r="AH107" s="24">
        <f t="shared" si="16"/>
        <v>0</v>
      </c>
    </row>
    <row r="108" spans="1:34" x14ac:dyDescent="0.35">
      <c r="A108" t="s">
        <v>136</v>
      </c>
      <c r="C108" s="26" t="s">
        <v>3440</v>
      </c>
      <c r="D108" s="26" t="s">
        <v>3481</v>
      </c>
      <c r="E108" s="19">
        <v>20300</v>
      </c>
      <c r="F108" s="26" t="s">
        <v>3441</v>
      </c>
      <c r="G108" s="26" t="s">
        <v>3457</v>
      </c>
      <c r="H108" s="19" t="str">
        <f>VLOOKUP(E108,Subjective!$A$5:$B$1439,2,FALSE)</f>
        <v>Executive Director</v>
      </c>
      <c r="I108" s="44">
        <v>33000</v>
      </c>
      <c r="J108" s="45"/>
      <c r="K108" s="45">
        <f t="shared" si="17"/>
        <v>33000</v>
      </c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6">
        <f t="shared" si="10"/>
        <v>0</v>
      </c>
      <c r="X108" s="45">
        <f t="shared" si="11"/>
        <v>33000</v>
      </c>
      <c r="Y108" s="45">
        <f t="shared" si="18"/>
        <v>0</v>
      </c>
      <c r="Z108" s="46">
        <f t="shared" si="12"/>
        <v>0</v>
      </c>
      <c r="AA108" s="46">
        <f t="shared" si="13"/>
        <v>0</v>
      </c>
      <c r="AB108" s="46">
        <f t="shared" si="14"/>
        <v>0</v>
      </c>
      <c r="AC108" s="45"/>
      <c r="AF108" s="33">
        <f t="shared" si="15"/>
        <v>0</v>
      </c>
      <c r="AH108" s="24">
        <f t="shared" si="16"/>
        <v>0</v>
      </c>
    </row>
    <row r="109" spans="1:34" x14ac:dyDescent="0.35">
      <c r="A109" t="s">
        <v>137</v>
      </c>
      <c r="C109" s="26" t="s">
        <v>3440</v>
      </c>
      <c r="D109" s="26" t="s">
        <v>3481</v>
      </c>
      <c r="E109" s="19" t="s">
        <v>1790</v>
      </c>
      <c r="F109" s="26" t="s">
        <v>3441</v>
      </c>
      <c r="G109" s="26" t="s">
        <v>3442</v>
      </c>
      <c r="H109" s="19" t="str">
        <f>VLOOKUP(E109,Subjective!$A$5:$B$1439,2,FALSE)</f>
        <v>Admin &amp; Clerical Band 5</v>
      </c>
      <c r="I109" s="44">
        <v>7121.8</v>
      </c>
      <c r="J109" s="45"/>
      <c r="K109" s="45">
        <f t="shared" si="17"/>
        <v>7121.8</v>
      </c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6">
        <f t="shared" si="10"/>
        <v>0</v>
      </c>
      <c r="X109" s="45">
        <f t="shared" si="11"/>
        <v>7121.8</v>
      </c>
      <c r="Y109" s="45">
        <f t="shared" si="18"/>
        <v>0</v>
      </c>
      <c r="Z109" s="46">
        <f t="shared" si="12"/>
        <v>0</v>
      </c>
      <c r="AA109" s="46">
        <f t="shared" si="13"/>
        <v>0</v>
      </c>
      <c r="AB109" s="46">
        <f t="shared" si="14"/>
        <v>0</v>
      </c>
      <c r="AC109" s="45"/>
      <c r="AF109" s="33">
        <f t="shared" si="15"/>
        <v>0</v>
      </c>
      <c r="AH109" s="24">
        <f t="shared" si="16"/>
        <v>0</v>
      </c>
    </row>
    <row r="110" spans="1:34" x14ac:dyDescent="0.35">
      <c r="A110" t="s">
        <v>138</v>
      </c>
      <c r="C110" s="26" t="s">
        <v>3440</v>
      </c>
      <c r="D110" s="26" t="s">
        <v>3481</v>
      </c>
      <c r="E110" s="19" t="s">
        <v>1792</v>
      </c>
      <c r="F110" s="26" t="s">
        <v>3441</v>
      </c>
      <c r="G110" s="26" t="s">
        <v>3442</v>
      </c>
      <c r="H110" s="19" t="str">
        <f>VLOOKUP(E110,Subjective!$A$5:$B$1439,2,FALSE)</f>
        <v>Admin &amp; Clerical Band 6</v>
      </c>
      <c r="I110" s="44">
        <v>4774.37</v>
      </c>
      <c r="J110" s="45"/>
      <c r="K110" s="45">
        <f t="shared" si="17"/>
        <v>4774.37</v>
      </c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6">
        <f t="shared" si="10"/>
        <v>0</v>
      </c>
      <c r="X110" s="45">
        <f t="shared" si="11"/>
        <v>4774.37</v>
      </c>
      <c r="Y110" s="45">
        <f t="shared" si="18"/>
        <v>0</v>
      </c>
      <c r="Z110" s="46">
        <f t="shared" si="12"/>
        <v>0</v>
      </c>
      <c r="AA110" s="46">
        <f t="shared" si="13"/>
        <v>0</v>
      </c>
      <c r="AB110" s="46">
        <f t="shared" si="14"/>
        <v>0</v>
      </c>
      <c r="AC110" s="45"/>
      <c r="AF110" s="33">
        <f t="shared" si="15"/>
        <v>0</v>
      </c>
      <c r="AH110" s="24">
        <f t="shared" si="16"/>
        <v>0</v>
      </c>
    </row>
    <row r="111" spans="1:34" x14ac:dyDescent="0.35">
      <c r="A111" t="s">
        <v>139</v>
      </c>
      <c r="C111" s="26" t="s">
        <v>3440</v>
      </c>
      <c r="D111" s="26" t="s">
        <v>3481</v>
      </c>
      <c r="E111" s="19" t="s">
        <v>1804</v>
      </c>
      <c r="F111" s="26" t="s">
        <v>3441</v>
      </c>
      <c r="G111" s="26" t="s">
        <v>3442</v>
      </c>
      <c r="H111" s="19" t="str">
        <f>VLOOKUP(E111,Subjective!$A$5:$B$1439,2,FALSE)</f>
        <v>Agency - Admin &amp; Clerical</v>
      </c>
      <c r="I111" s="44">
        <v>5375.15</v>
      </c>
      <c r="J111" s="45"/>
      <c r="K111" s="45">
        <f t="shared" si="17"/>
        <v>5375.15</v>
      </c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6">
        <f t="shared" si="10"/>
        <v>0</v>
      </c>
      <c r="X111" s="45">
        <f t="shared" si="11"/>
        <v>5375.15</v>
      </c>
      <c r="Y111" s="45">
        <f t="shared" si="18"/>
        <v>0</v>
      </c>
      <c r="Z111" s="46">
        <f t="shared" si="12"/>
        <v>0</v>
      </c>
      <c r="AA111" s="46">
        <f t="shared" si="13"/>
        <v>0</v>
      </c>
      <c r="AB111" s="46">
        <f t="shared" si="14"/>
        <v>0</v>
      </c>
      <c r="AC111" s="45"/>
      <c r="AF111" s="33">
        <f t="shared" si="15"/>
        <v>0</v>
      </c>
      <c r="AH111" s="24">
        <f t="shared" si="16"/>
        <v>0</v>
      </c>
    </row>
    <row r="112" spans="1:34" x14ac:dyDescent="0.35">
      <c r="A112" t="s">
        <v>140</v>
      </c>
      <c r="C112" s="26" t="s">
        <v>3440</v>
      </c>
      <c r="D112" s="26" t="s">
        <v>3481</v>
      </c>
      <c r="E112" s="19">
        <v>32070</v>
      </c>
      <c r="F112" s="26" t="s">
        <v>3441</v>
      </c>
      <c r="G112" s="26" t="s">
        <v>3442</v>
      </c>
      <c r="H112" s="19" t="str">
        <f>VLOOKUP(E112,Subjective!$A$5:$B$1439,2,FALSE)</f>
        <v>Catering Equipment - Disposable</v>
      </c>
      <c r="I112" s="44">
        <v>70.2</v>
      </c>
      <c r="J112" s="45"/>
      <c r="K112" s="45">
        <f t="shared" si="17"/>
        <v>70.2</v>
      </c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6">
        <f t="shared" si="10"/>
        <v>0</v>
      </c>
      <c r="X112" s="45">
        <f t="shared" si="11"/>
        <v>0</v>
      </c>
      <c r="Y112" s="45">
        <f t="shared" si="18"/>
        <v>70.2</v>
      </c>
      <c r="Z112" s="46">
        <f t="shared" si="12"/>
        <v>0</v>
      </c>
      <c r="AA112" s="46">
        <f t="shared" si="13"/>
        <v>0</v>
      </c>
      <c r="AB112" s="46">
        <f t="shared" si="14"/>
        <v>0</v>
      </c>
      <c r="AC112" s="45"/>
      <c r="AF112" s="33">
        <f t="shared" si="15"/>
        <v>0</v>
      </c>
      <c r="AH112" s="24">
        <f t="shared" si="16"/>
        <v>0</v>
      </c>
    </row>
    <row r="113" spans="1:34" x14ac:dyDescent="0.35">
      <c r="A113" t="s">
        <v>141</v>
      </c>
      <c r="C113" s="26" t="s">
        <v>3440</v>
      </c>
      <c r="D113" s="26" t="s">
        <v>3481</v>
      </c>
      <c r="E113" s="19">
        <v>33610</v>
      </c>
      <c r="F113" s="26" t="s">
        <v>3441</v>
      </c>
      <c r="G113" s="26" t="s">
        <v>3442</v>
      </c>
      <c r="H113" s="19" t="str">
        <f>VLOOKUP(E113,Subjective!$A$5:$B$1439,2,FALSE)</f>
        <v>Travel &amp; Subsistence</v>
      </c>
      <c r="I113" s="44">
        <v>345.77</v>
      </c>
      <c r="J113" s="45"/>
      <c r="K113" s="45">
        <f t="shared" si="17"/>
        <v>345.77</v>
      </c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6">
        <f t="shared" si="10"/>
        <v>0</v>
      </c>
      <c r="X113" s="45">
        <f t="shared" si="11"/>
        <v>0</v>
      </c>
      <c r="Y113" s="45">
        <f t="shared" si="18"/>
        <v>345.77</v>
      </c>
      <c r="Z113" s="46">
        <f t="shared" si="12"/>
        <v>0</v>
      </c>
      <c r="AA113" s="46">
        <f t="shared" si="13"/>
        <v>0</v>
      </c>
      <c r="AB113" s="46">
        <f t="shared" si="14"/>
        <v>0</v>
      </c>
      <c r="AC113" s="45"/>
      <c r="AF113" s="33">
        <f t="shared" si="15"/>
        <v>0</v>
      </c>
      <c r="AH113" s="24">
        <f t="shared" si="16"/>
        <v>0</v>
      </c>
    </row>
    <row r="114" spans="1:34" x14ac:dyDescent="0.35">
      <c r="A114" t="s">
        <v>142</v>
      </c>
      <c r="C114" s="26" t="s">
        <v>3440</v>
      </c>
      <c r="D114" s="26" t="s">
        <v>3481</v>
      </c>
      <c r="E114" s="19">
        <v>34220</v>
      </c>
      <c r="F114" s="26" t="s">
        <v>3441</v>
      </c>
      <c r="G114" s="26" t="s">
        <v>3442</v>
      </c>
      <c r="H114" s="19" t="str">
        <f>VLOOKUP(E114,Subjective!$A$5:$B$1439,2,FALSE)</f>
        <v>Conferences And Seminars</v>
      </c>
      <c r="I114" s="44">
        <v>212.56</v>
      </c>
      <c r="J114" s="45"/>
      <c r="K114" s="45">
        <f t="shared" si="17"/>
        <v>212.56</v>
      </c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6">
        <f t="shared" si="10"/>
        <v>0</v>
      </c>
      <c r="X114" s="45">
        <f t="shared" si="11"/>
        <v>0</v>
      </c>
      <c r="Y114" s="45">
        <f t="shared" si="18"/>
        <v>212.56</v>
      </c>
      <c r="Z114" s="46">
        <f t="shared" si="12"/>
        <v>0</v>
      </c>
      <c r="AA114" s="46">
        <f t="shared" si="13"/>
        <v>0</v>
      </c>
      <c r="AB114" s="46">
        <f t="shared" si="14"/>
        <v>0</v>
      </c>
      <c r="AC114" s="45"/>
      <c r="AF114" s="33">
        <f t="shared" si="15"/>
        <v>0</v>
      </c>
      <c r="AH114" s="24">
        <f t="shared" si="16"/>
        <v>0</v>
      </c>
    </row>
    <row r="115" spans="1:34" x14ac:dyDescent="0.35">
      <c r="A115" t="s">
        <v>143</v>
      </c>
      <c r="C115" s="26" t="s">
        <v>3440</v>
      </c>
      <c r="D115" s="26" t="s">
        <v>3481</v>
      </c>
      <c r="E115" s="19">
        <v>34230</v>
      </c>
      <c r="F115" s="26" t="s">
        <v>3441</v>
      </c>
      <c r="G115" s="26" t="s">
        <v>3442</v>
      </c>
      <c r="H115" s="19" t="str">
        <f>VLOOKUP(E115,Subjective!$A$5:$B$1439,2,FALSE)</f>
        <v>ALS Courses / Training</v>
      </c>
      <c r="I115" s="44">
        <v>2240</v>
      </c>
      <c r="J115" s="45"/>
      <c r="K115" s="45">
        <f t="shared" si="17"/>
        <v>2240</v>
      </c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6">
        <f t="shared" si="10"/>
        <v>0</v>
      </c>
      <c r="X115" s="45">
        <f t="shared" si="11"/>
        <v>0</v>
      </c>
      <c r="Y115" s="45">
        <f t="shared" si="18"/>
        <v>2240</v>
      </c>
      <c r="Z115" s="46">
        <f t="shared" si="12"/>
        <v>0</v>
      </c>
      <c r="AA115" s="46">
        <f t="shared" si="13"/>
        <v>0</v>
      </c>
      <c r="AB115" s="46">
        <f t="shared" si="14"/>
        <v>0</v>
      </c>
      <c r="AC115" s="45"/>
      <c r="AF115" s="33">
        <f t="shared" si="15"/>
        <v>0</v>
      </c>
      <c r="AH115" s="24">
        <f t="shared" si="16"/>
        <v>0</v>
      </c>
    </row>
    <row r="116" spans="1:34" x14ac:dyDescent="0.35">
      <c r="A116" t="s">
        <v>144</v>
      </c>
      <c r="C116" s="26" t="s">
        <v>3440</v>
      </c>
      <c r="D116" s="26" t="s">
        <v>3481</v>
      </c>
      <c r="E116" s="19">
        <v>34400</v>
      </c>
      <c r="F116" s="26" t="s">
        <v>3441</v>
      </c>
      <c r="G116" s="26" t="s">
        <v>3442</v>
      </c>
      <c r="H116" s="19" t="str">
        <f>VLOOKUP(E116,Subjective!$A$5:$B$1439,2,FALSE)</f>
        <v>Legal/Prof Fees</v>
      </c>
      <c r="I116" s="44">
        <v>17550</v>
      </c>
      <c r="J116" s="45"/>
      <c r="K116" s="45">
        <f t="shared" si="17"/>
        <v>17550</v>
      </c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6">
        <f t="shared" si="10"/>
        <v>0</v>
      </c>
      <c r="X116" s="45">
        <f t="shared" si="11"/>
        <v>0</v>
      </c>
      <c r="Y116" s="45">
        <f t="shared" si="18"/>
        <v>17550</v>
      </c>
      <c r="Z116" s="46">
        <f t="shared" si="12"/>
        <v>0</v>
      </c>
      <c r="AA116" s="46">
        <f t="shared" si="13"/>
        <v>0</v>
      </c>
      <c r="AB116" s="46">
        <f t="shared" si="14"/>
        <v>0</v>
      </c>
      <c r="AC116" s="45"/>
      <c r="AF116" s="33">
        <f t="shared" si="15"/>
        <v>0</v>
      </c>
      <c r="AH116" s="24">
        <f t="shared" si="16"/>
        <v>0</v>
      </c>
    </row>
    <row r="117" spans="1:34" x14ac:dyDescent="0.35">
      <c r="A117" t="s">
        <v>145</v>
      </c>
      <c r="C117" s="26" t="s">
        <v>3440</v>
      </c>
      <c r="D117" s="26" t="s">
        <v>3481</v>
      </c>
      <c r="E117" s="19">
        <v>37480</v>
      </c>
      <c r="F117" s="26" t="s">
        <v>3441</v>
      </c>
      <c r="G117" s="26" t="s">
        <v>3442</v>
      </c>
      <c r="H117" s="19" t="str">
        <f>VLOOKUP(E117,Subjective!$A$5:$B$1439,2,FALSE)</f>
        <v>Translation Costs</v>
      </c>
      <c r="I117" s="44">
        <v>93.52</v>
      </c>
      <c r="J117" s="45"/>
      <c r="K117" s="45">
        <f t="shared" si="17"/>
        <v>93.52</v>
      </c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6">
        <f t="shared" si="10"/>
        <v>0</v>
      </c>
      <c r="X117" s="45">
        <f t="shared" si="11"/>
        <v>0</v>
      </c>
      <c r="Y117" s="45">
        <f t="shared" si="18"/>
        <v>93.52</v>
      </c>
      <c r="Z117" s="46">
        <f t="shared" si="12"/>
        <v>0</v>
      </c>
      <c r="AA117" s="46">
        <f t="shared" si="13"/>
        <v>0</v>
      </c>
      <c r="AB117" s="46">
        <f t="shared" si="14"/>
        <v>0</v>
      </c>
      <c r="AC117" s="45"/>
      <c r="AF117" s="33">
        <f t="shared" si="15"/>
        <v>0</v>
      </c>
      <c r="AH117" s="24">
        <f t="shared" si="16"/>
        <v>0</v>
      </c>
    </row>
    <row r="118" spans="1:34" x14ac:dyDescent="0.35">
      <c r="A118" t="s">
        <v>146</v>
      </c>
      <c r="C118" s="26" t="s">
        <v>3440</v>
      </c>
      <c r="D118" s="26" t="s">
        <v>3482</v>
      </c>
      <c r="E118" s="19">
        <v>2300</v>
      </c>
      <c r="F118" s="26" t="s">
        <v>3441</v>
      </c>
      <c r="G118" s="26" t="s">
        <v>3457</v>
      </c>
      <c r="H118" s="19" t="str">
        <f>VLOOKUP(E118,Subjective!$A$5:$B$1439,2,FALSE)</f>
        <v>Welsh Govt. Other Income</v>
      </c>
      <c r="I118" s="44">
        <v>-1604739.11</v>
      </c>
      <c r="J118" s="45"/>
      <c r="K118" s="45">
        <f t="shared" si="17"/>
        <v>-1604739.11</v>
      </c>
      <c r="L118" s="45"/>
      <c r="M118" s="45"/>
      <c r="N118" s="45"/>
      <c r="O118" s="45"/>
      <c r="P118" s="45"/>
      <c r="Q118" s="45"/>
      <c r="R118" s="45"/>
      <c r="S118" s="45"/>
      <c r="T118" s="45"/>
      <c r="U118" s="45">
        <f>K118</f>
        <v>-1604739.11</v>
      </c>
      <c r="V118" s="45"/>
      <c r="W118" s="46">
        <v>0</v>
      </c>
      <c r="X118" s="45">
        <v>0</v>
      </c>
      <c r="Y118" s="45">
        <f t="shared" si="18"/>
        <v>0</v>
      </c>
      <c r="Z118" s="46">
        <f t="shared" si="12"/>
        <v>0</v>
      </c>
      <c r="AA118" s="46">
        <f t="shared" si="13"/>
        <v>0</v>
      </c>
      <c r="AB118" s="46">
        <f t="shared" si="14"/>
        <v>0</v>
      </c>
      <c r="AC118" s="45"/>
      <c r="AF118" s="33">
        <f t="shared" si="15"/>
        <v>-1604739.11</v>
      </c>
      <c r="AH118" s="24">
        <f t="shared" si="16"/>
        <v>0</v>
      </c>
    </row>
    <row r="119" spans="1:34" x14ac:dyDescent="0.35">
      <c r="A119" t="s">
        <v>147</v>
      </c>
      <c r="C119" s="26" t="s">
        <v>3440</v>
      </c>
      <c r="D119" s="26" t="s">
        <v>3482</v>
      </c>
      <c r="E119" s="19" t="s">
        <v>1804</v>
      </c>
      <c r="F119" s="26" t="s">
        <v>3441</v>
      </c>
      <c r="G119" s="26" t="s">
        <v>3442</v>
      </c>
      <c r="H119" s="19" t="str">
        <f>VLOOKUP(E119,Subjective!$A$5:$B$1439,2,FALSE)</f>
        <v>Agency - Admin &amp; Clerical</v>
      </c>
      <c r="I119" s="44">
        <v>63612.91</v>
      </c>
      <c r="J119" s="45"/>
      <c r="K119" s="45">
        <f t="shared" si="17"/>
        <v>63612.91</v>
      </c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6">
        <f t="shared" si="10"/>
        <v>0</v>
      </c>
      <c r="X119" s="45">
        <f t="shared" si="11"/>
        <v>63612.91</v>
      </c>
      <c r="Y119" s="45">
        <f t="shared" si="18"/>
        <v>0</v>
      </c>
      <c r="Z119" s="46">
        <f t="shared" si="12"/>
        <v>0</v>
      </c>
      <c r="AA119" s="46">
        <f t="shared" si="13"/>
        <v>0</v>
      </c>
      <c r="AB119" s="46">
        <f t="shared" si="14"/>
        <v>0</v>
      </c>
      <c r="AC119" s="45"/>
      <c r="AF119" s="33">
        <f t="shared" si="15"/>
        <v>0</v>
      </c>
      <c r="AH119" s="24">
        <f t="shared" si="16"/>
        <v>0</v>
      </c>
    </row>
    <row r="120" spans="1:34" x14ac:dyDescent="0.35">
      <c r="A120" t="s">
        <v>148</v>
      </c>
      <c r="C120" s="26" t="s">
        <v>3440</v>
      </c>
      <c r="D120" s="26" t="s">
        <v>3482</v>
      </c>
      <c r="E120" s="19" t="s">
        <v>1804</v>
      </c>
      <c r="F120" s="26" t="s">
        <v>3441</v>
      </c>
      <c r="G120" s="26" t="s">
        <v>3456</v>
      </c>
      <c r="H120" s="19" t="str">
        <f>VLOOKUP(E120,Subjective!$A$5:$B$1439,2,FALSE)</f>
        <v>Agency - Admin &amp; Clerical</v>
      </c>
      <c r="I120" s="44">
        <v>-1092.3499999999999</v>
      </c>
      <c r="J120" s="45"/>
      <c r="K120" s="45">
        <f t="shared" si="17"/>
        <v>-1092.3499999999999</v>
      </c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6">
        <f t="shared" si="10"/>
        <v>0</v>
      </c>
      <c r="X120" s="45">
        <f t="shared" si="11"/>
        <v>-1092.3499999999999</v>
      </c>
      <c r="Y120" s="45">
        <f t="shared" si="18"/>
        <v>0</v>
      </c>
      <c r="Z120" s="46">
        <f t="shared" si="12"/>
        <v>0</v>
      </c>
      <c r="AA120" s="46">
        <f t="shared" si="13"/>
        <v>0</v>
      </c>
      <c r="AB120" s="46">
        <f t="shared" si="14"/>
        <v>0</v>
      </c>
      <c r="AC120" s="45"/>
      <c r="AF120" s="33">
        <f t="shared" si="15"/>
        <v>0</v>
      </c>
      <c r="AH120" s="24">
        <f t="shared" si="16"/>
        <v>0</v>
      </c>
    </row>
    <row r="121" spans="1:34" x14ac:dyDescent="0.35">
      <c r="A121" t="s">
        <v>149</v>
      </c>
      <c r="C121" s="26" t="s">
        <v>3440</v>
      </c>
      <c r="D121" s="26" t="s">
        <v>3482</v>
      </c>
      <c r="E121" s="19">
        <v>33200</v>
      </c>
      <c r="F121" s="26" t="s">
        <v>3441</v>
      </c>
      <c r="G121" s="26" t="s">
        <v>3442</v>
      </c>
      <c r="H121" s="19" t="str">
        <f>VLOOKUP(E121,Subjective!$A$5:$B$1439,2,FALSE)</f>
        <v>Postage &amp; Carriage</v>
      </c>
      <c r="I121" s="44">
        <v>245.05</v>
      </c>
      <c r="J121" s="45"/>
      <c r="K121" s="45">
        <f t="shared" si="17"/>
        <v>245.05</v>
      </c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6">
        <f t="shared" si="10"/>
        <v>0</v>
      </c>
      <c r="X121" s="45">
        <f t="shared" si="11"/>
        <v>0</v>
      </c>
      <c r="Y121" s="45">
        <f t="shared" si="18"/>
        <v>245.05</v>
      </c>
      <c r="Z121" s="46">
        <f t="shared" si="12"/>
        <v>0</v>
      </c>
      <c r="AA121" s="46">
        <f t="shared" si="13"/>
        <v>0</v>
      </c>
      <c r="AB121" s="46">
        <f t="shared" si="14"/>
        <v>0</v>
      </c>
      <c r="AC121" s="45"/>
      <c r="AF121" s="33">
        <f t="shared" si="15"/>
        <v>0</v>
      </c>
      <c r="AH121" s="24">
        <f t="shared" si="16"/>
        <v>0</v>
      </c>
    </row>
    <row r="122" spans="1:34" x14ac:dyDescent="0.35">
      <c r="A122" t="s">
        <v>150</v>
      </c>
      <c r="C122" s="26" t="s">
        <v>3440</v>
      </c>
      <c r="D122" s="26" t="s">
        <v>3482</v>
      </c>
      <c r="E122" s="19">
        <v>33610</v>
      </c>
      <c r="F122" s="26" t="s">
        <v>3441</v>
      </c>
      <c r="G122" s="26" t="s">
        <v>3456</v>
      </c>
      <c r="H122" s="19" t="str">
        <f>VLOOKUP(E122,Subjective!$A$5:$B$1439,2,FALSE)</f>
        <v>Travel &amp; Subsistence</v>
      </c>
      <c r="I122" s="44">
        <v>-608.64</v>
      </c>
      <c r="J122" s="45"/>
      <c r="K122" s="45">
        <f t="shared" si="17"/>
        <v>-608.64</v>
      </c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6">
        <f t="shared" si="10"/>
        <v>0</v>
      </c>
      <c r="X122" s="45">
        <f t="shared" si="11"/>
        <v>0</v>
      </c>
      <c r="Y122" s="45">
        <f t="shared" si="18"/>
        <v>-608.64</v>
      </c>
      <c r="Z122" s="46">
        <f t="shared" si="12"/>
        <v>0</v>
      </c>
      <c r="AA122" s="46">
        <f t="shared" si="13"/>
        <v>0</v>
      </c>
      <c r="AB122" s="46">
        <f t="shared" si="14"/>
        <v>0</v>
      </c>
      <c r="AC122" s="45"/>
      <c r="AF122" s="33">
        <f t="shared" si="15"/>
        <v>0</v>
      </c>
      <c r="AH122" s="24">
        <f t="shared" si="16"/>
        <v>0</v>
      </c>
    </row>
    <row r="123" spans="1:34" x14ac:dyDescent="0.35">
      <c r="A123" t="s">
        <v>151</v>
      </c>
      <c r="C123" s="26" t="s">
        <v>3440</v>
      </c>
      <c r="D123" s="26" t="s">
        <v>3482</v>
      </c>
      <c r="E123" s="19">
        <v>34410</v>
      </c>
      <c r="F123" s="26" t="s">
        <v>3441</v>
      </c>
      <c r="G123" s="26" t="s">
        <v>3442</v>
      </c>
      <c r="H123" s="19" t="str">
        <f>VLOOKUP(E123,Subjective!$A$5:$B$1439,2,FALSE)</f>
        <v>Net Bank Charges</v>
      </c>
      <c r="I123" s="44">
        <v>686.03</v>
      </c>
      <c r="J123" s="45"/>
      <c r="K123" s="45">
        <f t="shared" si="17"/>
        <v>686.03</v>
      </c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6">
        <f t="shared" si="10"/>
        <v>0</v>
      </c>
      <c r="X123" s="45">
        <f t="shared" si="11"/>
        <v>0</v>
      </c>
      <c r="Y123" s="45">
        <f t="shared" si="18"/>
        <v>686.03</v>
      </c>
      <c r="Z123" s="46">
        <f t="shared" si="12"/>
        <v>0</v>
      </c>
      <c r="AA123" s="46">
        <f t="shared" si="13"/>
        <v>0</v>
      </c>
      <c r="AB123" s="46">
        <f t="shared" si="14"/>
        <v>0</v>
      </c>
      <c r="AC123" s="45"/>
      <c r="AF123" s="33">
        <f t="shared" si="15"/>
        <v>0</v>
      </c>
      <c r="AH123" s="24">
        <f t="shared" si="16"/>
        <v>0</v>
      </c>
    </row>
    <row r="124" spans="1:34" x14ac:dyDescent="0.35">
      <c r="A124" t="s">
        <v>152</v>
      </c>
      <c r="C124" s="26" t="s">
        <v>3440</v>
      </c>
      <c r="D124" s="26" t="s">
        <v>3482</v>
      </c>
      <c r="E124" s="19">
        <v>36530</v>
      </c>
      <c r="F124" s="26" t="s">
        <v>3441</v>
      </c>
      <c r="G124" s="26" t="s">
        <v>3442</v>
      </c>
      <c r="H124" s="19" t="str">
        <f>VLOOKUP(E124,Subjective!$A$5:$B$1439,2,FALSE)</f>
        <v>Recruitment Agency intro fees</v>
      </c>
      <c r="I124" s="44">
        <v>968.1</v>
      </c>
      <c r="J124" s="45"/>
      <c r="K124" s="45">
        <f t="shared" si="17"/>
        <v>968.1</v>
      </c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6">
        <f t="shared" si="10"/>
        <v>0</v>
      </c>
      <c r="X124" s="45">
        <f t="shared" si="11"/>
        <v>0</v>
      </c>
      <c r="Y124" s="45">
        <f t="shared" si="18"/>
        <v>968.1</v>
      </c>
      <c r="Z124" s="46">
        <f t="shared" si="12"/>
        <v>0</v>
      </c>
      <c r="AA124" s="46">
        <f t="shared" si="13"/>
        <v>0</v>
      </c>
      <c r="AB124" s="46">
        <f t="shared" si="14"/>
        <v>0</v>
      </c>
      <c r="AC124" s="45"/>
      <c r="AF124" s="33">
        <f t="shared" si="15"/>
        <v>0</v>
      </c>
      <c r="AH124" s="24">
        <f t="shared" si="16"/>
        <v>0</v>
      </c>
    </row>
    <row r="125" spans="1:34" x14ac:dyDescent="0.35">
      <c r="A125" t="s">
        <v>153</v>
      </c>
      <c r="C125" s="26" t="s">
        <v>3440</v>
      </c>
      <c r="D125" s="26" t="s">
        <v>3482</v>
      </c>
      <c r="E125" s="19">
        <v>37470</v>
      </c>
      <c r="F125" s="26" t="s">
        <v>3441</v>
      </c>
      <c r="G125" s="26" t="s">
        <v>3442</v>
      </c>
      <c r="H125" s="19" t="str">
        <f>VLOOKUP(E125,Subjective!$A$5:$B$1439,2,FALSE)</f>
        <v>Miscellaneous Expenditure</v>
      </c>
      <c r="I125" s="44">
        <v>120.45</v>
      </c>
      <c r="J125" s="45"/>
      <c r="K125" s="45">
        <f t="shared" si="17"/>
        <v>120.45</v>
      </c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6">
        <f t="shared" si="10"/>
        <v>0</v>
      </c>
      <c r="X125" s="45">
        <f t="shared" si="11"/>
        <v>0</v>
      </c>
      <c r="Y125" s="45">
        <f t="shared" si="18"/>
        <v>120.45</v>
      </c>
      <c r="Z125" s="46">
        <f t="shared" si="12"/>
        <v>0</v>
      </c>
      <c r="AA125" s="46">
        <f t="shared" si="13"/>
        <v>0</v>
      </c>
      <c r="AB125" s="46">
        <f t="shared" si="14"/>
        <v>0</v>
      </c>
      <c r="AC125" s="45"/>
      <c r="AF125" s="33">
        <f t="shared" si="15"/>
        <v>0</v>
      </c>
      <c r="AH125" s="24">
        <f t="shared" si="16"/>
        <v>0</v>
      </c>
    </row>
    <row r="126" spans="1:34" x14ac:dyDescent="0.35">
      <c r="A126" t="s">
        <v>154</v>
      </c>
      <c r="C126" s="26" t="s">
        <v>3440</v>
      </c>
      <c r="D126" s="26" t="s">
        <v>3483</v>
      </c>
      <c r="E126" s="19" t="s">
        <v>1786</v>
      </c>
      <c r="F126" s="26" t="s">
        <v>3441</v>
      </c>
      <c r="G126" s="26" t="s">
        <v>3442</v>
      </c>
      <c r="H126" s="19" t="str">
        <f>VLOOKUP(E126,Subjective!$A$5:$B$1439,2,FALSE)</f>
        <v>Admin &amp; Clerical Band 3</v>
      </c>
      <c r="I126" s="44">
        <v>19702.13</v>
      </c>
      <c r="J126" s="45"/>
      <c r="K126" s="45">
        <f t="shared" si="17"/>
        <v>19702.13</v>
      </c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6">
        <f t="shared" si="10"/>
        <v>0</v>
      </c>
      <c r="X126" s="45">
        <f t="shared" si="11"/>
        <v>19702.13</v>
      </c>
      <c r="Y126" s="45">
        <f t="shared" si="18"/>
        <v>0</v>
      </c>
      <c r="Z126" s="46">
        <f t="shared" si="12"/>
        <v>0</v>
      </c>
      <c r="AA126" s="46">
        <f t="shared" si="13"/>
        <v>0</v>
      </c>
      <c r="AB126" s="46">
        <f t="shared" si="14"/>
        <v>0</v>
      </c>
      <c r="AC126" s="45"/>
      <c r="AF126" s="33">
        <f t="shared" si="15"/>
        <v>0</v>
      </c>
      <c r="AH126" s="24">
        <f t="shared" si="16"/>
        <v>0</v>
      </c>
    </row>
    <row r="127" spans="1:34" x14ac:dyDescent="0.35">
      <c r="A127" t="s">
        <v>155</v>
      </c>
      <c r="C127" s="26" t="s">
        <v>3440</v>
      </c>
      <c r="D127" s="26" t="s">
        <v>3483</v>
      </c>
      <c r="E127" s="19" t="s">
        <v>1790</v>
      </c>
      <c r="F127" s="26" t="s">
        <v>3441</v>
      </c>
      <c r="G127" s="26" t="s">
        <v>3442</v>
      </c>
      <c r="H127" s="19" t="str">
        <f>VLOOKUP(E127,Subjective!$A$5:$B$1439,2,FALSE)</f>
        <v>Admin &amp; Clerical Band 5</v>
      </c>
      <c r="I127" s="44">
        <v>18247.169999999998</v>
      </c>
      <c r="J127" s="45"/>
      <c r="K127" s="45">
        <f t="shared" si="17"/>
        <v>18247.169999999998</v>
      </c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6">
        <f t="shared" si="10"/>
        <v>0</v>
      </c>
      <c r="X127" s="45">
        <f t="shared" si="11"/>
        <v>18247.169999999998</v>
      </c>
      <c r="Y127" s="45">
        <f t="shared" si="18"/>
        <v>0</v>
      </c>
      <c r="Z127" s="46">
        <f t="shared" si="12"/>
        <v>0</v>
      </c>
      <c r="AA127" s="46">
        <f t="shared" si="13"/>
        <v>0</v>
      </c>
      <c r="AB127" s="46">
        <f t="shared" si="14"/>
        <v>0</v>
      </c>
      <c r="AC127" s="45"/>
      <c r="AF127" s="33">
        <f t="shared" si="15"/>
        <v>0</v>
      </c>
      <c r="AH127" s="24">
        <f t="shared" si="16"/>
        <v>0</v>
      </c>
    </row>
    <row r="128" spans="1:34" x14ac:dyDescent="0.35">
      <c r="A128" t="s">
        <v>156</v>
      </c>
      <c r="C128" s="26" t="s">
        <v>3440</v>
      </c>
      <c r="D128" s="26" t="s">
        <v>3483</v>
      </c>
      <c r="E128" s="19" t="s">
        <v>1792</v>
      </c>
      <c r="F128" s="26" t="s">
        <v>3441</v>
      </c>
      <c r="G128" s="26" t="s">
        <v>3442</v>
      </c>
      <c r="H128" s="19" t="str">
        <f>VLOOKUP(E128,Subjective!$A$5:$B$1439,2,FALSE)</f>
        <v>Admin &amp; Clerical Band 6</v>
      </c>
      <c r="I128" s="44">
        <v>20588.27</v>
      </c>
      <c r="J128" s="45"/>
      <c r="K128" s="45">
        <f t="shared" si="17"/>
        <v>20588.27</v>
      </c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6">
        <f t="shared" si="10"/>
        <v>0</v>
      </c>
      <c r="X128" s="45">
        <f t="shared" si="11"/>
        <v>20588.27</v>
      </c>
      <c r="Y128" s="45">
        <f t="shared" si="18"/>
        <v>0</v>
      </c>
      <c r="Z128" s="46">
        <f t="shared" si="12"/>
        <v>0</v>
      </c>
      <c r="AA128" s="46">
        <f t="shared" si="13"/>
        <v>0</v>
      </c>
      <c r="AB128" s="46">
        <f t="shared" si="14"/>
        <v>0</v>
      </c>
      <c r="AC128" s="45"/>
      <c r="AF128" s="33">
        <f t="shared" si="15"/>
        <v>0</v>
      </c>
      <c r="AH128" s="24">
        <f t="shared" si="16"/>
        <v>0</v>
      </c>
    </row>
    <row r="129" spans="1:34" x14ac:dyDescent="0.35">
      <c r="A129" t="s">
        <v>157</v>
      </c>
      <c r="C129" s="26" t="s">
        <v>3440</v>
      </c>
      <c r="D129" s="26" t="s">
        <v>3483</v>
      </c>
      <c r="E129" s="19" t="s">
        <v>1794</v>
      </c>
      <c r="F129" s="26" t="s">
        <v>3441</v>
      </c>
      <c r="G129" s="26" t="s">
        <v>3442</v>
      </c>
      <c r="H129" s="19" t="str">
        <f>VLOOKUP(E129,Subjective!$A$5:$B$1439,2,FALSE)</f>
        <v>Admin &amp; Clerical Band 7</v>
      </c>
      <c r="I129" s="44">
        <v>38335.629999999997</v>
      </c>
      <c r="J129" s="45"/>
      <c r="K129" s="45">
        <f t="shared" si="17"/>
        <v>38335.629999999997</v>
      </c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6">
        <f t="shared" si="10"/>
        <v>0</v>
      </c>
      <c r="X129" s="45">
        <f t="shared" si="11"/>
        <v>38335.629999999997</v>
      </c>
      <c r="Y129" s="45">
        <f t="shared" si="18"/>
        <v>0</v>
      </c>
      <c r="Z129" s="46">
        <f t="shared" si="12"/>
        <v>0</v>
      </c>
      <c r="AA129" s="46">
        <f t="shared" si="13"/>
        <v>0</v>
      </c>
      <c r="AB129" s="46">
        <f t="shared" si="14"/>
        <v>0</v>
      </c>
      <c r="AC129" s="45"/>
      <c r="AF129" s="33">
        <f t="shared" si="15"/>
        <v>0</v>
      </c>
      <c r="AH129" s="24">
        <f t="shared" si="16"/>
        <v>0</v>
      </c>
    </row>
    <row r="130" spans="1:34" x14ac:dyDescent="0.35">
      <c r="A130" t="s">
        <v>158</v>
      </c>
      <c r="C130" s="26" t="s">
        <v>3440</v>
      </c>
      <c r="D130" s="26" t="s">
        <v>3483</v>
      </c>
      <c r="E130" s="19">
        <v>33610</v>
      </c>
      <c r="F130" s="26" t="s">
        <v>3484</v>
      </c>
      <c r="G130" s="26" t="s">
        <v>3442</v>
      </c>
      <c r="H130" s="19" t="str">
        <f>VLOOKUP(E130,Subjective!$A$5:$B$1439,2,FALSE)</f>
        <v>Travel &amp; Subsistence</v>
      </c>
      <c r="I130" s="44">
        <v>9</v>
      </c>
      <c r="J130" s="45"/>
      <c r="K130" s="45">
        <f t="shared" si="17"/>
        <v>9</v>
      </c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6">
        <f t="shared" si="10"/>
        <v>0</v>
      </c>
      <c r="X130" s="45">
        <f t="shared" si="11"/>
        <v>0</v>
      </c>
      <c r="Y130" s="45">
        <f t="shared" si="18"/>
        <v>9</v>
      </c>
      <c r="Z130" s="46">
        <f t="shared" si="12"/>
        <v>0</v>
      </c>
      <c r="AA130" s="46">
        <f t="shared" si="13"/>
        <v>0</v>
      </c>
      <c r="AB130" s="46">
        <f t="shared" si="14"/>
        <v>0</v>
      </c>
      <c r="AC130" s="45"/>
      <c r="AF130" s="33">
        <f t="shared" si="15"/>
        <v>0</v>
      </c>
      <c r="AH130" s="24">
        <f t="shared" si="16"/>
        <v>0</v>
      </c>
    </row>
    <row r="131" spans="1:34" x14ac:dyDescent="0.35">
      <c r="A131" t="s">
        <v>159</v>
      </c>
      <c r="C131" s="26" t="s">
        <v>3440</v>
      </c>
      <c r="D131" s="26" t="s">
        <v>3483</v>
      </c>
      <c r="E131" s="19">
        <v>33610</v>
      </c>
      <c r="F131" s="26" t="s">
        <v>3485</v>
      </c>
      <c r="G131" s="26" t="s">
        <v>3442</v>
      </c>
      <c r="H131" s="19" t="str">
        <f>VLOOKUP(E131,Subjective!$A$5:$B$1439,2,FALSE)</f>
        <v>Travel &amp; Subsistence</v>
      </c>
      <c r="I131" s="44">
        <v>1054.28</v>
      </c>
      <c r="J131" s="45"/>
      <c r="K131" s="45">
        <f t="shared" si="17"/>
        <v>1054.28</v>
      </c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6">
        <f t="shared" si="10"/>
        <v>0</v>
      </c>
      <c r="X131" s="45">
        <f t="shared" si="11"/>
        <v>0</v>
      </c>
      <c r="Y131" s="45">
        <f t="shared" si="18"/>
        <v>1054.28</v>
      </c>
      <c r="Z131" s="46">
        <f t="shared" si="12"/>
        <v>0</v>
      </c>
      <c r="AA131" s="46">
        <f t="shared" si="13"/>
        <v>0</v>
      </c>
      <c r="AB131" s="46">
        <f t="shared" si="14"/>
        <v>0</v>
      </c>
      <c r="AC131" s="45"/>
      <c r="AF131" s="33">
        <f t="shared" si="15"/>
        <v>0</v>
      </c>
      <c r="AH131" s="24">
        <f t="shared" si="16"/>
        <v>0</v>
      </c>
    </row>
    <row r="132" spans="1:34" x14ac:dyDescent="0.35">
      <c r="A132" t="s">
        <v>160</v>
      </c>
      <c r="C132" s="26" t="s">
        <v>3440</v>
      </c>
      <c r="D132" s="26" t="s">
        <v>3486</v>
      </c>
      <c r="E132" s="19" t="s">
        <v>1792</v>
      </c>
      <c r="F132" s="26" t="s">
        <v>3441</v>
      </c>
      <c r="G132" s="26" t="s">
        <v>3442</v>
      </c>
      <c r="H132" s="19" t="str">
        <f>VLOOKUP(E132,Subjective!$A$5:$B$1439,2,FALSE)</f>
        <v>Admin &amp; Clerical Band 6</v>
      </c>
      <c r="I132" s="44">
        <v>12404.94</v>
      </c>
      <c r="J132" s="45"/>
      <c r="K132" s="45">
        <f t="shared" si="17"/>
        <v>12404.94</v>
      </c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6">
        <f t="shared" si="10"/>
        <v>0</v>
      </c>
      <c r="X132" s="45">
        <f t="shared" si="11"/>
        <v>12404.94</v>
      </c>
      <c r="Y132" s="45">
        <f t="shared" si="18"/>
        <v>0</v>
      </c>
      <c r="Z132" s="46">
        <f t="shared" si="12"/>
        <v>0</v>
      </c>
      <c r="AA132" s="46">
        <f t="shared" si="13"/>
        <v>0</v>
      </c>
      <c r="AB132" s="46">
        <f t="shared" si="14"/>
        <v>0</v>
      </c>
      <c r="AC132" s="45"/>
      <c r="AF132" s="33">
        <f t="shared" si="15"/>
        <v>0</v>
      </c>
      <c r="AH132" s="24">
        <f t="shared" si="16"/>
        <v>0</v>
      </c>
    </row>
    <row r="133" spans="1:34" x14ac:dyDescent="0.35">
      <c r="A133" t="s">
        <v>161</v>
      </c>
      <c r="C133" s="26" t="s">
        <v>3440</v>
      </c>
      <c r="D133" s="26" t="s">
        <v>3486</v>
      </c>
      <c r="E133" s="19" t="s">
        <v>1794</v>
      </c>
      <c r="F133" s="26" t="s">
        <v>3441</v>
      </c>
      <c r="G133" s="26" t="s">
        <v>3442</v>
      </c>
      <c r="H133" s="19" t="str">
        <f>VLOOKUP(E133,Subjective!$A$5:$B$1439,2,FALSE)</f>
        <v>Admin &amp; Clerical Band 7</v>
      </c>
      <c r="I133" s="44">
        <v>16256.18</v>
      </c>
      <c r="J133" s="45"/>
      <c r="K133" s="45">
        <f t="shared" si="17"/>
        <v>16256.18</v>
      </c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6">
        <f t="shared" si="10"/>
        <v>0</v>
      </c>
      <c r="X133" s="45">
        <f t="shared" si="11"/>
        <v>16256.18</v>
      </c>
      <c r="Y133" s="45">
        <f t="shared" si="18"/>
        <v>0</v>
      </c>
      <c r="Z133" s="46">
        <f t="shared" si="12"/>
        <v>0</v>
      </c>
      <c r="AA133" s="46">
        <f t="shared" si="13"/>
        <v>0</v>
      </c>
      <c r="AB133" s="46">
        <f t="shared" si="14"/>
        <v>0</v>
      </c>
      <c r="AC133" s="45"/>
      <c r="AF133" s="33">
        <f t="shared" si="15"/>
        <v>0</v>
      </c>
      <c r="AH133" s="24">
        <f t="shared" si="16"/>
        <v>0</v>
      </c>
    </row>
    <row r="134" spans="1:34" x14ac:dyDescent="0.35">
      <c r="A134" t="s">
        <v>162</v>
      </c>
      <c r="C134" s="26" t="s">
        <v>3440</v>
      </c>
      <c r="D134" s="26" t="s">
        <v>3486</v>
      </c>
      <c r="E134" s="19">
        <v>33200</v>
      </c>
      <c r="F134" s="26" t="s">
        <v>3441</v>
      </c>
      <c r="G134" s="26" t="s">
        <v>3442</v>
      </c>
      <c r="H134" s="19" t="str">
        <f>VLOOKUP(E134,Subjective!$A$5:$B$1439,2,FALSE)</f>
        <v>Postage &amp; Carriage</v>
      </c>
      <c r="I134" s="44">
        <v>465</v>
      </c>
      <c r="J134" s="45"/>
      <c r="K134" s="45">
        <f t="shared" si="17"/>
        <v>465</v>
      </c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6">
        <f t="shared" si="10"/>
        <v>0</v>
      </c>
      <c r="X134" s="45">
        <f t="shared" si="11"/>
        <v>0</v>
      </c>
      <c r="Y134" s="45">
        <f t="shared" si="18"/>
        <v>465</v>
      </c>
      <c r="Z134" s="46">
        <f t="shared" si="12"/>
        <v>0</v>
      </c>
      <c r="AA134" s="46">
        <f t="shared" si="13"/>
        <v>0</v>
      </c>
      <c r="AB134" s="46">
        <f t="shared" si="14"/>
        <v>0</v>
      </c>
      <c r="AC134" s="45"/>
      <c r="AF134" s="33">
        <f t="shared" si="15"/>
        <v>0</v>
      </c>
      <c r="AH134" s="24">
        <f t="shared" si="16"/>
        <v>0</v>
      </c>
    </row>
    <row r="135" spans="1:34" x14ac:dyDescent="0.35">
      <c r="A135" t="s">
        <v>163</v>
      </c>
      <c r="C135" s="26" t="s">
        <v>3440</v>
      </c>
      <c r="D135" s="26" t="s">
        <v>3486</v>
      </c>
      <c r="E135" s="19">
        <v>33340</v>
      </c>
      <c r="F135" s="26" t="s">
        <v>3441</v>
      </c>
      <c r="G135" s="26" t="s">
        <v>3442</v>
      </c>
      <c r="H135" s="19" t="str">
        <f>VLOOKUP(E135,Subjective!$A$5:$B$1439,2,FALSE)</f>
        <v>Mobile Phones</v>
      </c>
      <c r="I135" s="44">
        <v>200</v>
      </c>
      <c r="J135" s="45"/>
      <c r="K135" s="45">
        <f t="shared" si="17"/>
        <v>200</v>
      </c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6">
        <f t="shared" si="10"/>
        <v>0</v>
      </c>
      <c r="X135" s="45">
        <f t="shared" si="11"/>
        <v>0</v>
      </c>
      <c r="Y135" s="45">
        <f t="shared" si="18"/>
        <v>200</v>
      </c>
      <c r="Z135" s="46">
        <f t="shared" si="12"/>
        <v>0</v>
      </c>
      <c r="AA135" s="46">
        <f t="shared" si="13"/>
        <v>0</v>
      </c>
      <c r="AB135" s="46">
        <f t="shared" si="14"/>
        <v>0</v>
      </c>
      <c r="AC135" s="45"/>
      <c r="AF135" s="33">
        <f t="shared" si="15"/>
        <v>0</v>
      </c>
      <c r="AH135" s="24">
        <f t="shared" si="16"/>
        <v>0</v>
      </c>
    </row>
    <row r="136" spans="1:34" x14ac:dyDescent="0.35">
      <c r="A136" t="s">
        <v>164</v>
      </c>
      <c r="C136" s="26" t="s">
        <v>3440</v>
      </c>
      <c r="D136" s="26" t="s">
        <v>3486</v>
      </c>
      <c r="E136" s="19">
        <v>33610</v>
      </c>
      <c r="F136" s="26" t="s">
        <v>3441</v>
      </c>
      <c r="G136" s="26" t="s">
        <v>3442</v>
      </c>
      <c r="H136" s="19" t="str">
        <f>VLOOKUP(E136,Subjective!$A$5:$B$1439,2,FALSE)</f>
        <v>Travel &amp; Subsistence</v>
      </c>
      <c r="I136" s="44">
        <v>31.15</v>
      </c>
      <c r="J136" s="45"/>
      <c r="K136" s="45">
        <f t="shared" si="17"/>
        <v>31.15</v>
      </c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6">
        <f t="shared" si="10"/>
        <v>0</v>
      </c>
      <c r="X136" s="45">
        <f t="shared" si="11"/>
        <v>0</v>
      </c>
      <c r="Y136" s="45">
        <f t="shared" si="18"/>
        <v>31.15</v>
      </c>
      <c r="Z136" s="46">
        <f t="shared" si="12"/>
        <v>0</v>
      </c>
      <c r="AA136" s="46">
        <f t="shared" si="13"/>
        <v>0</v>
      </c>
      <c r="AB136" s="46">
        <f t="shared" si="14"/>
        <v>0</v>
      </c>
      <c r="AC136" s="45"/>
      <c r="AF136" s="33">
        <f t="shared" si="15"/>
        <v>0</v>
      </c>
      <c r="AH136" s="24">
        <f t="shared" si="16"/>
        <v>0</v>
      </c>
    </row>
    <row r="137" spans="1:34" x14ac:dyDescent="0.35">
      <c r="A137" t="s">
        <v>165</v>
      </c>
      <c r="C137" s="26" t="s">
        <v>3440</v>
      </c>
      <c r="D137" s="26" t="s">
        <v>3486</v>
      </c>
      <c r="E137" s="19">
        <v>33610</v>
      </c>
      <c r="F137" s="26" t="s">
        <v>3479</v>
      </c>
      <c r="G137" s="26" t="s">
        <v>3442</v>
      </c>
      <c r="H137" s="19" t="str">
        <f>VLOOKUP(E137,Subjective!$A$5:$B$1439,2,FALSE)</f>
        <v>Travel &amp; Subsistence</v>
      </c>
      <c r="I137" s="44">
        <v>76.95</v>
      </c>
      <c r="J137" s="45"/>
      <c r="K137" s="45">
        <f t="shared" si="17"/>
        <v>76.95</v>
      </c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6">
        <f t="shared" si="10"/>
        <v>0</v>
      </c>
      <c r="X137" s="45">
        <f t="shared" si="11"/>
        <v>0</v>
      </c>
      <c r="Y137" s="45">
        <f t="shared" si="18"/>
        <v>76.95</v>
      </c>
      <c r="Z137" s="46">
        <f t="shared" si="12"/>
        <v>0</v>
      </c>
      <c r="AA137" s="46">
        <f t="shared" si="13"/>
        <v>0</v>
      </c>
      <c r="AB137" s="46">
        <f t="shared" si="14"/>
        <v>0</v>
      </c>
      <c r="AC137" s="45"/>
      <c r="AF137" s="33">
        <f t="shared" si="15"/>
        <v>0</v>
      </c>
      <c r="AH137" s="24">
        <f t="shared" si="16"/>
        <v>0</v>
      </c>
    </row>
    <row r="138" spans="1:34" x14ac:dyDescent="0.35">
      <c r="A138" t="s">
        <v>166</v>
      </c>
      <c r="C138" s="26" t="s">
        <v>3440</v>
      </c>
      <c r="D138" s="26" t="s">
        <v>3486</v>
      </c>
      <c r="E138" s="19">
        <v>33610</v>
      </c>
      <c r="F138" s="26" t="s">
        <v>3485</v>
      </c>
      <c r="G138" s="26" t="s">
        <v>3442</v>
      </c>
      <c r="H138" s="19" t="str">
        <f>VLOOKUP(E138,Subjective!$A$5:$B$1439,2,FALSE)</f>
        <v>Travel &amp; Subsistence</v>
      </c>
      <c r="I138" s="44">
        <v>406.31</v>
      </c>
      <c r="J138" s="45"/>
      <c r="K138" s="45">
        <f t="shared" si="17"/>
        <v>406.31</v>
      </c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6">
        <f t="shared" si="10"/>
        <v>0</v>
      </c>
      <c r="X138" s="45">
        <f t="shared" si="11"/>
        <v>0</v>
      </c>
      <c r="Y138" s="45">
        <f t="shared" si="18"/>
        <v>406.31</v>
      </c>
      <c r="Z138" s="46">
        <f t="shared" si="12"/>
        <v>0</v>
      </c>
      <c r="AA138" s="46">
        <f t="shared" si="13"/>
        <v>0</v>
      </c>
      <c r="AB138" s="46">
        <f t="shared" si="14"/>
        <v>0</v>
      </c>
      <c r="AC138" s="45"/>
      <c r="AF138" s="33">
        <f t="shared" si="15"/>
        <v>0</v>
      </c>
      <c r="AH138" s="24">
        <f t="shared" si="16"/>
        <v>0</v>
      </c>
    </row>
    <row r="139" spans="1:34" x14ac:dyDescent="0.35">
      <c r="A139" t="s">
        <v>167</v>
      </c>
      <c r="C139" s="26" t="s">
        <v>3440</v>
      </c>
      <c r="D139" s="26" t="s">
        <v>3486</v>
      </c>
      <c r="E139" s="19">
        <v>34220</v>
      </c>
      <c r="F139" s="26" t="s">
        <v>3441</v>
      </c>
      <c r="G139" s="26" t="s">
        <v>3442</v>
      </c>
      <c r="H139" s="19" t="str">
        <f>VLOOKUP(E139,Subjective!$A$5:$B$1439,2,FALSE)</f>
        <v>Conferences And Seminars</v>
      </c>
      <c r="I139" s="44">
        <v>1648</v>
      </c>
      <c r="J139" s="45"/>
      <c r="K139" s="45">
        <f t="shared" si="17"/>
        <v>1648</v>
      </c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6">
        <f t="shared" si="10"/>
        <v>0</v>
      </c>
      <c r="X139" s="45">
        <f t="shared" si="11"/>
        <v>0</v>
      </c>
      <c r="Y139" s="45">
        <f t="shared" si="18"/>
        <v>1648</v>
      </c>
      <c r="Z139" s="46">
        <f t="shared" si="12"/>
        <v>0</v>
      </c>
      <c r="AA139" s="46">
        <f t="shared" si="13"/>
        <v>0</v>
      </c>
      <c r="AB139" s="46">
        <f t="shared" si="14"/>
        <v>0</v>
      </c>
      <c r="AC139" s="45"/>
      <c r="AF139" s="33">
        <f t="shared" si="15"/>
        <v>0</v>
      </c>
      <c r="AH139" s="24">
        <f t="shared" si="16"/>
        <v>0</v>
      </c>
    </row>
    <row r="140" spans="1:34" x14ac:dyDescent="0.35">
      <c r="A140" t="s">
        <v>168</v>
      </c>
      <c r="C140" s="26" t="s">
        <v>3440</v>
      </c>
      <c r="D140" s="26" t="s">
        <v>3486</v>
      </c>
      <c r="E140" s="19">
        <v>35510</v>
      </c>
      <c r="F140" s="26" t="s">
        <v>3441</v>
      </c>
      <c r="G140" s="26" t="s">
        <v>3442</v>
      </c>
      <c r="H140" s="19" t="str">
        <f>VLOOKUP(E140,Subjective!$A$5:$B$1439,2,FALSE)</f>
        <v>Office Equipment &amp; Materials : Purchase</v>
      </c>
      <c r="I140" s="44">
        <v>747.3</v>
      </c>
      <c r="J140" s="45"/>
      <c r="K140" s="45">
        <f t="shared" si="17"/>
        <v>747.3</v>
      </c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6">
        <f t="shared" si="10"/>
        <v>0</v>
      </c>
      <c r="X140" s="45">
        <f t="shared" si="11"/>
        <v>0</v>
      </c>
      <c r="Y140" s="45">
        <f t="shared" si="18"/>
        <v>747.3</v>
      </c>
      <c r="Z140" s="46">
        <f t="shared" si="12"/>
        <v>0</v>
      </c>
      <c r="AA140" s="46">
        <f t="shared" si="13"/>
        <v>0</v>
      </c>
      <c r="AB140" s="46">
        <f t="shared" si="14"/>
        <v>0</v>
      </c>
      <c r="AC140" s="45"/>
      <c r="AF140" s="33">
        <f t="shared" si="15"/>
        <v>0</v>
      </c>
      <c r="AH140" s="24">
        <f t="shared" si="16"/>
        <v>0</v>
      </c>
    </row>
    <row r="141" spans="1:34" x14ac:dyDescent="0.35">
      <c r="A141" t="s">
        <v>169</v>
      </c>
      <c r="C141" s="26" t="s">
        <v>3440</v>
      </c>
      <c r="D141" s="26" t="s">
        <v>3486</v>
      </c>
      <c r="E141" s="19">
        <v>35540</v>
      </c>
      <c r="F141" s="26" t="s">
        <v>3441</v>
      </c>
      <c r="G141" s="26" t="s">
        <v>3442</v>
      </c>
      <c r="H141" s="19" t="str">
        <f>VLOOKUP(E141,Subjective!$A$5:$B$1439,2,FALSE)</f>
        <v>Computer Hardware Purchases</v>
      </c>
      <c r="I141" s="44">
        <v>2400</v>
      </c>
      <c r="J141" s="45"/>
      <c r="K141" s="45">
        <f t="shared" si="17"/>
        <v>2400</v>
      </c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6">
        <f t="shared" si="10"/>
        <v>0</v>
      </c>
      <c r="X141" s="45">
        <f t="shared" si="11"/>
        <v>0</v>
      </c>
      <c r="Y141" s="45">
        <f t="shared" si="18"/>
        <v>2400</v>
      </c>
      <c r="Z141" s="46">
        <f t="shared" si="12"/>
        <v>0</v>
      </c>
      <c r="AA141" s="46">
        <f t="shared" si="13"/>
        <v>0</v>
      </c>
      <c r="AB141" s="46">
        <f t="shared" si="14"/>
        <v>0</v>
      </c>
      <c r="AC141" s="45"/>
      <c r="AF141" s="33">
        <f t="shared" si="15"/>
        <v>0</v>
      </c>
      <c r="AH141" s="24">
        <f t="shared" si="16"/>
        <v>0</v>
      </c>
    </row>
    <row r="142" spans="1:34" x14ac:dyDescent="0.35">
      <c r="A142" t="s">
        <v>170</v>
      </c>
      <c r="C142" s="26" t="s">
        <v>3440</v>
      </c>
      <c r="D142" s="26" t="s">
        <v>3486</v>
      </c>
      <c r="E142" s="19">
        <v>35550</v>
      </c>
      <c r="F142" s="26" t="s">
        <v>3441</v>
      </c>
      <c r="G142" s="26" t="s">
        <v>3442</v>
      </c>
      <c r="H142" s="19" t="str">
        <f>VLOOKUP(E142,Subjective!$A$5:$B$1439,2,FALSE)</f>
        <v>Computer Software/License Fees</v>
      </c>
      <c r="I142" s="44">
        <v>18979.82</v>
      </c>
      <c r="J142" s="45"/>
      <c r="K142" s="45">
        <f t="shared" si="17"/>
        <v>18979.82</v>
      </c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6">
        <f t="shared" ref="W142:W205" si="19">AF142</f>
        <v>0</v>
      </c>
      <c r="X142" s="45">
        <f t="shared" ref="X142:X205" si="20">IF(LEFT(E142,1)="2",I142,0)</f>
        <v>0</v>
      </c>
      <c r="Y142" s="45">
        <f t="shared" si="18"/>
        <v>18979.82</v>
      </c>
      <c r="Z142" s="46">
        <f t="shared" ref="Z142:Z205" si="21">IFERROR(_xlfn.IFS(D142="M350",I142,D142="M360",I142),0)</f>
        <v>0</v>
      </c>
      <c r="AA142" s="46">
        <f t="shared" ref="AA142:AA205" si="22">IFERROR(_xlfn.IFS(D142="M370",I142),0)</f>
        <v>0</v>
      </c>
      <c r="AB142" s="46">
        <f t="shared" ref="AB142:AB205" si="23">IFERROR(_xlfn.IFS(D142="N100",I142,D142="N102",I142,D142="N103",I142,D142="N104",I142,D142="N105",I142,D142="N106",I142,D142="N107",I142,D142="N108",I142,D142="N109",I142,D142="N110",I142,D142="N111",I142,D142="N112",I142,D142="N113",I142,D142="N114",I142,D142="N115",I142,D142="N116",I142,D142="N117",I142,D142="N118",I142,D142="N119",I142,D142="N120",I142,D142="N121",I142,D142="N122",I142,D142="N123",I142,D142="N124",I142,D142="N125",I142,D142="N126",I142,D142="N127",I142,D142="N128",I142,D142="N129",I142,D142="N130",I142,D142="N132",I142,D142="N133",I142,D142="N134",I142,D142="N135",I142,D142="N136",I142,D142="N137",I142,D142="N138",I142,D142="N140",I142),0)</f>
        <v>0</v>
      </c>
      <c r="AC142" s="45"/>
      <c r="AF142" s="33">
        <f t="shared" ref="AF142:AF205" si="24">IF(AND(E142&gt;=$AE$10,E142&lt;=$AF$10),I142,0)</f>
        <v>0</v>
      </c>
      <c r="AH142" s="24">
        <f t="shared" ref="AH142:AH205" si="25">SUM(U142:AB142)-K142</f>
        <v>0</v>
      </c>
    </row>
    <row r="143" spans="1:34" x14ac:dyDescent="0.35">
      <c r="A143" t="s">
        <v>171</v>
      </c>
      <c r="C143" s="26" t="s">
        <v>3440</v>
      </c>
      <c r="D143" s="26" t="s">
        <v>3486</v>
      </c>
      <c r="E143" s="19">
        <v>36500</v>
      </c>
      <c r="F143" s="26" t="s">
        <v>3441</v>
      </c>
      <c r="G143" s="26" t="s">
        <v>3442</v>
      </c>
      <c r="H143" s="19" t="str">
        <f>VLOOKUP(E143,Subjective!$A$5:$B$1439,2,FALSE)</f>
        <v>External Consultancy Fees</v>
      </c>
      <c r="I143" s="44">
        <v>3429.72</v>
      </c>
      <c r="J143" s="45"/>
      <c r="K143" s="45">
        <f t="shared" si="17"/>
        <v>3429.72</v>
      </c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6">
        <f t="shared" si="19"/>
        <v>0</v>
      </c>
      <c r="X143" s="45">
        <f t="shared" si="20"/>
        <v>0</v>
      </c>
      <c r="Y143" s="45">
        <f t="shared" si="18"/>
        <v>3429.72</v>
      </c>
      <c r="Z143" s="46">
        <f t="shared" si="21"/>
        <v>0</v>
      </c>
      <c r="AA143" s="46">
        <f t="shared" si="22"/>
        <v>0</v>
      </c>
      <c r="AB143" s="46">
        <f t="shared" si="23"/>
        <v>0</v>
      </c>
      <c r="AC143" s="45"/>
      <c r="AF143" s="33">
        <f t="shared" si="24"/>
        <v>0</v>
      </c>
      <c r="AH143" s="24">
        <f t="shared" si="25"/>
        <v>0</v>
      </c>
    </row>
    <row r="144" spans="1:34" x14ac:dyDescent="0.35">
      <c r="A144" t="s">
        <v>172</v>
      </c>
      <c r="C144" s="26" t="s">
        <v>3440</v>
      </c>
      <c r="D144" s="26" t="s">
        <v>3487</v>
      </c>
      <c r="E144" s="19">
        <v>9390</v>
      </c>
      <c r="F144" s="26" t="s">
        <v>3441</v>
      </c>
      <c r="G144" s="26" t="s">
        <v>3442</v>
      </c>
      <c r="H144" s="19" t="str">
        <f>VLOOKUP(E144,Subjective!$A$5:$B$1439,2,FALSE)</f>
        <v>Cardiff University Income (Non Ed and Tr)</v>
      </c>
      <c r="I144" s="44">
        <v>-112.25</v>
      </c>
      <c r="J144" s="45"/>
      <c r="K144" s="45">
        <f t="shared" si="17"/>
        <v>-112.25</v>
      </c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6">
        <f t="shared" si="19"/>
        <v>-112.25</v>
      </c>
      <c r="X144" s="45">
        <f t="shared" si="20"/>
        <v>0</v>
      </c>
      <c r="Y144" s="45">
        <f t="shared" si="18"/>
        <v>0</v>
      </c>
      <c r="Z144" s="46">
        <f t="shared" si="21"/>
        <v>0</v>
      </c>
      <c r="AA144" s="46">
        <f t="shared" si="22"/>
        <v>0</v>
      </c>
      <c r="AB144" s="46">
        <f t="shared" si="23"/>
        <v>0</v>
      </c>
      <c r="AC144" s="45"/>
      <c r="AF144" s="33">
        <f t="shared" si="24"/>
        <v>-112.25</v>
      </c>
      <c r="AH144" s="24">
        <f t="shared" si="25"/>
        <v>0</v>
      </c>
    </row>
    <row r="145" spans="1:34" x14ac:dyDescent="0.35">
      <c r="A145" t="s">
        <v>173</v>
      </c>
      <c r="C145" s="26" t="s">
        <v>3440</v>
      </c>
      <c r="D145" s="26" t="s">
        <v>3487</v>
      </c>
      <c r="E145" s="19" t="s">
        <v>1804</v>
      </c>
      <c r="F145" s="26" t="s">
        <v>3441</v>
      </c>
      <c r="G145" s="26" t="s">
        <v>3442</v>
      </c>
      <c r="H145" s="19" t="str">
        <f>VLOOKUP(E145,Subjective!$A$5:$B$1439,2,FALSE)</f>
        <v>Agency - Admin &amp; Clerical</v>
      </c>
      <c r="I145" s="44">
        <v>1269.2</v>
      </c>
      <c r="J145" s="45"/>
      <c r="K145" s="45">
        <f t="shared" si="17"/>
        <v>1269.2</v>
      </c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6">
        <f t="shared" si="19"/>
        <v>0</v>
      </c>
      <c r="X145" s="45">
        <f t="shared" si="20"/>
        <v>1269.2</v>
      </c>
      <c r="Y145" s="45">
        <f t="shared" si="18"/>
        <v>0</v>
      </c>
      <c r="Z145" s="46">
        <f t="shared" si="21"/>
        <v>0</v>
      </c>
      <c r="AA145" s="46">
        <f t="shared" si="22"/>
        <v>0</v>
      </c>
      <c r="AB145" s="46">
        <f t="shared" si="23"/>
        <v>0</v>
      </c>
      <c r="AC145" s="45"/>
      <c r="AF145" s="33">
        <f t="shared" si="24"/>
        <v>0</v>
      </c>
      <c r="AH145" s="24">
        <f t="shared" si="25"/>
        <v>0</v>
      </c>
    </row>
    <row r="146" spans="1:34" x14ac:dyDescent="0.35">
      <c r="A146" t="s">
        <v>174</v>
      </c>
      <c r="C146" s="26" t="s">
        <v>3440</v>
      </c>
      <c r="D146" s="26" t="s">
        <v>3487</v>
      </c>
      <c r="E146" s="19">
        <v>30510</v>
      </c>
      <c r="F146" s="26" t="s">
        <v>3441</v>
      </c>
      <c r="G146" s="26" t="s">
        <v>3442</v>
      </c>
      <c r="H146" s="19" t="str">
        <f>VLOOKUP(E146,Subjective!$A$5:$B$1439,2,FALSE)</f>
        <v>M&amp;SE Maintenance Contracts</v>
      </c>
      <c r="I146" s="44">
        <v>378</v>
      </c>
      <c r="J146" s="45"/>
      <c r="K146" s="45">
        <f t="shared" si="17"/>
        <v>378</v>
      </c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6">
        <f t="shared" si="19"/>
        <v>0</v>
      </c>
      <c r="X146" s="45">
        <f t="shared" si="20"/>
        <v>0</v>
      </c>
      <c r="Y146" s="45">
        <f t="shared" si="18"/>
        <v>378</v>
      </c>
      <c r="Z146" s="46">
        <f t="shared" si="21"/>
        <v>0</v>
      </c>
      <c r="AA146" s="46">
        <f t="shared" si="22"/>
        <v>0</v>
      </c>
      <c r="AB146" s="46">
        <f t="shared" si="23"/>
        <v>0</v>
      </c>
      <c r="AC146" s="45"/>
      <c r="AF146" s="33">
        <f t="shared" si="24"/>
        <v>0</v>
      </c>
      <c r="AH146" s="24">
        <f t="shared" si="25"/>
        <v>0</v>
      </c>
    </row>
    <row r="147" spans="1:34" x14ac:dyDescent="0.35">
      <c r="A147" t="s">
        <v>175</v>
      </c>
      <c r="C147" s="26" t="s">
        <v>3440</v>
      </c>
      <c r="D147" s="26" t="s">
        <v>3487</v>
      </c>
      <c r="E147" s="19">
        <v>32500</v>
      </c>
      <c r="F147" s="26" t="s">
        <v>3441</v>
      </c>
      <c r="G147" s="26" t="s">
        <v>3442</v>
      </c>
      <c r="H147" s="19" t="str">
        <f>VLOOKUP(E147,Subjective!$A$5:$B$1439,2,FALSE)</f>
        <v>Cleaning Equipment</v>
      </c>
      <c r="I147" s="44">
        <v>189.63</v>
      </c>
      <c r="J147" s="45"/>
      <c r="K147" s="45">
        <f t="shared" si="17"/>
        <v>189.63</v>
      </c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6">
        <f t="shared" si="19"/>
        <v>0</v>
      </c>
      <c r="X147" s="45">
        <f t="shared" si="20"/>
        <v>0</v>
      </c>
      <c r="Y147" s="45">
        <f t="shared" si="18"/>
        <v>189.63</v>
      </c>
      <c r="Z147" s="46">
        <f t="shared" si="21"/>
        <v>0</v>
      </c>
      <c r="AA147" s="46">
        <f t="shared" si="22"/>
        <v>0</v>
      </c>
      <c r="AB147" s="46">
        <f t="shared" si="23"/>
        <v>0</v>
      </c>
      <c r="AC147" s="45"/>
      <c r="AF147" s="33">
        <f t="shared" si="24"/>
        <v>0</v>
      </c>
      <c r="AH147" s="24">
        <f t="shared" si="25"/>
        <v>0</v>
      </c>
    </row>
    <row r="148" spans="1:34" x14ac:dyDescent="0.35">
      <c r="A148" t="s">
        <v>176</v>
      </c>
      <c r="C148" s="26" t="s">
        <v>3440</v>
      </c>
      <c r="D148" s="26" t="s">
        <v>3487</v>
      </c>
      <c r="E148" s="19">
        <v>32510</v>
      </c>
      <c r="F148" s="26" t="s">
        <v>3441</v>
      </c>
      <c r="G148" s="26" t="s">
        <v>3442</v>
      </c>
      <c r="H148" s="19" t="str">
        <f>VLOOKUP(E148,Subjective!$A$5:$B$1439,2,FALSE)</f>
        <v>Cleaning Materials</v>
      </c>
      <c r="I148" s="44">
        <v>700.45</v>
      </c>
      <c r="J148" s="45"/>
      <c r="K148" s="45">
        <f t="shared" si="17"/>
        <v>700.45</v>
      </c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6">
        <f t="shared" si="19"/>
        <v>0</v>
      </c>
      <c r="X148" s="45">
        <f t="shared" si="20"/>
        <v>0</v>
      </c>
      <c r="Y148" s="45">
        <f t="shared" si="18"/>
        <v>700.45</v>
      </c>
      <c r="Z148" s="46">
        <f t="shared" si="21"/>
        <v>0</v>
      </c>
      <c r="AA148" s="46">
        <f t="shared" si="22"/>
        <v>0</v>
      </c>
      <c r="AB148" s="46">
        <f t="shared" si="23"/>
        <v>0</v>
      </c>
      <c r="AC148" s="45"/>
      <c r="AF148" s="33">
        <f t="shared" si="24"/>
        <v>0</v>
      </c>
      <c r="AH148" s="24">
        <f t="shared" si="25"/>
        <v>0</v>
      </c>
    </row>
    <row r="149" spans="1:34" x14ac:dyDescent="0.35">
      <c r="A149" t="s">
        <v>177</v>
      </c>
      <c r="C149" s="26" t="s">
        <v>3440</v>
      </c>
      <c r="D149" s="26" t="s">
        <v>3487</v>
      </c>
      <c r="E149" s="19">
        <v>32540</v>
      </c>
      <c r="F149" s="26" t="s">
        <v>3441</v>
      </c>
      <c r="G149" s="26" t="s">
        <v>3442</v>
      </c>
      <c r="H149" s="19" t="str">
        <f>VLOOKUP(E149,Subjective!$A$5:$B$1439,2,FALSE)</f>
        <v>Laundry Maintenance</v>
      </c>
      <c r="I149" s="44">
        <v>226.8</v>
      </c>
      <c r="J149" s="45"/>
      <c r="K149" s="45">
        <f t="shared" si="17"/>
        <v>226.8</v>
      </c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6">
        <f t="shared" si="19"/>
        <v>0</v>
      </c>
      <c r="X149" s="45">
        <f t="shared" si="20"/>
        <v>0</v>
      </c>
      <c r="Y149" s="45">
        <f t="shared" si="18"/>
        <v>226.8</v>
      </c>
      <c r="Z149" s="46">
        <f t="shared" si="21"/>
        <v>0</v>
      </c>
      <c r="AA149" s="46">
        <f t="shared" si="22"/>
        <v>0</v>
      </c>
      <c r="AB149" s="46">
        <f t="shared" si="23"/>
        <v>0</v>
      </c>
      <c r="AC149" s="45"/>
      <c r="AF149" s="33">
        <f t="shared" si="24"/>
        <v>0</v>
      </c>
      <c r="AH149" s="24">
        <f t="shared" si="25"/>
        <v>0</v>
      </c>
    </row>
    <row r="150" spans="1:34" x14ac:dyDescent="0.35">
      <c r="A150" t="s">
        <v>178</v>
      </c>
      <c r="C150" s="26" t="s">
        <v>3440</v>
      </c>
      <c r="D150" s="26" t="s">
        <v>3487</v>
      </c>
      <c r="E150" s="19">
        <v>33010</v>
      </c>
      <c r="F150" s="26" t="s">
        <v>3441</v>
      </c>
      <c r="G150" s="26" t="s">
        <v>3442</v>
      </c>
      <c r="H150" s="19" t="str">
        <f>VLOOKUP(E150,Subjective!$A$5:$B$1439,2,FALSE)</f>
        <v>Stationery</v>
      </c>
      <c r="I150" s="44">
        <v>311.24</v>
      </c>
      <c r="J150" s="45"/>
      <c r="K150" s="45">
        <f t="shared" si="17"/>
        <v>311.24</v>
      </c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6">
        <f t="shared" si="19"/>
        <v>0</v>
      </c>
      <c r="X150" s="45">
        <f t="shared" si="20"/>
        <v>0</v>
      </c>
      <c r="Y150" s="45">
        <f t="shared" si="18"/>
        <v>311.24</v>
      </c>
      <c r="Z150" s="46">
        <f t="shared" si="21"/>
        <v>0</v>
      </c>
      <c r="AA150" s="46">
        <f t="shared" si="22"/>
        <v>0</v>
      </c>
      <c r="AB150" s="46">
        <f t="shared" si="23"/>
        <v>0</v>
      </c>
      <c r="AC150" s="45"/>
      <c r="AF150" s="33">
        <f t="shared" si="24"/>
        <v>0</v>
      </c>
      <c r="AH150" s="24">
        <f t="shared" si="25"/>
        <v>0</v>
      </c>
    </row>
    <row r="151" spans="1:34" x14ac:dyDescent="0.35">
      <c r="A151" t="s">
        <v>179</v>
      </c>
      <c r="C151" s="26" t="s">
        <v>3440</v>
      </c>
      <c r="D151" s="26" t="s">
        <v>3487</v>
      </c>
      <c r="E151" s="19">
        <v>33200</v>
      </c>
      <c r="F151" s="26" t="s">
        <v>3441</v>
      </c>
      <c r="G151" s="26" t="s">
        <v>3442</v>
      </c>
      <c r="H151" s="19" t="str">
        <f>VLOOKUP(E151,Subjective!$A$5:$B$1439,2,FALSE)</f>
        <v>Postage &amp; Carriage</v>
      </c>
      <c r="I151" s="44">
        <v>4910.1099999999997</v>
      </c>
      <c r="J151" s="45"/>
      <c r="K151" s="45">
        <f t="shared" si="17"/>
        <v>4910.1099999999997</v>
      </c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6">
        <f t="shared" si="19"/>
        <v>0</v>
      </c>
      <c r="X151" s="45">
        <f t="shared" si="20"/>
        <v>0</v>
      </c>
      <c r="Y151" s="45">
        <f t="shared" si="18"/>
        <v>4910.1099999999997</v>
      </c>
      <c r="Z151" s="46">
        <f t="shared" si="21"/>
        <v>0</v>
      </c>
      <c r="AA151" s="46">
        <f t="shared" si="22"/>
        <v>0</v>
      </c>
      <c r="AB151" s="46">
        <f t="shared" si="23"/>
        <v>0</v>
      </c>
      <c r="AC151" s="45"/>
      <c r="AF151" s="33">
        <f t="shared" si="24"/>
        <v>0</v>
      </c>
      <c r="AH151" s="24">
        <f t="shared" si="25"/>
        <v>0</v>
      </c>
    </row>
    <row r="152" spans="1:34" x14ac:dyDescent="0.35">
      <c r="A152" t="s">
        <v>180</v>
      </c>
      <c r="C152" s="26" t="s">
        <v>3440</v>
      </c>
      <c r="D152" s="26" t="s">
        <v>3487</v>
      </c>
      <c r="E152" s="19">
        <v>33210</v>
      </c>
      <c r="F152" s="26" t="s">
        <v>3441</v>
      </c>
      <c r="G152" s="26" t="s">
        <v>3442</v>
      </c>
      <c r="H152" s="19" t="str">
        <f>VLOOKUP(E152,Subjective!$A$5:$B$1439,2,FALSE)</f>
        <v>Packing &amp; Storage</v>
      </c>
      <c r="I152" s="44">
        <v>3.28</v>
      </c>
      <c r="J152" s="45"/>
      <c r="K152" s="45">
        <f t="shared" si="17"/>
        <v>3.28</v>
      </c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6">
        <f t="shared" si="19"/>
        <v>0</v>
      </c>
      <c r="X152" s="45">
        <f t="shared" si="20"/>
        <v>0</v>
      </c>
      <c r="Y152" s="45">
        <f t="shared" si="18"/>
        <v>3.28</v>
      </c>
      <c r="Z152" s="46">
        <f t="shared" si="21"/>
        <v>0</v>
      </c>
      <c r="AA152" s="46">
        <f t="shared" si="22"/>
        <v>0</v>
      </c>
      <c r="AB152" s="46">
        <f t="shared" si="23"/>
        <v>0</v>
      </c>
      <c r="AC152" s="45"/>
      <c r="AF152" s="33">
        <f t="shared" si="24"/>
        <v>0</v>
      </c>
      <c r="AH152" s="24">
        <f t="shared" si="25"/>
        <v>0</v>
      </c>
    </row>
    <row r="153" spans="1:34" x14ac:dyDescent="0.35">
      <c r="A153" t="s">
        <v>181</v>
      </c>
      <c r="C153" s="26" t="s">
        <v>3440</v>
      </c>
      <c r="D153" s="26" t="s">
        <v>3487</v>
      </c>
      <c r="E153" s="19">
        <v>33320</v>
      </c>
      <c r="F153" s="26" t="s">
        <v>3441</v>
      </c>
      <c r="G153" s="26" t="s">
        <v>3442</v>
      </c>
      <c r="H153" s="19" t="str">
        <f>VLOOKUP(E153,Subjective!$A$5:$B$1439,2,FALSE)</f>
        <v>Telephone Call Charges</v>
      </c>
      <c r="I153" s="44">
        <v>441.68</v>
      </c>
      <c r="J153" s="45"/>
      <c r="K153" s="45">
        <f t="shared" si="17"/>
        <v>441.68</v>
      </c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6">
        <f t="shared" si="19"/>
        <v>0</v>
      </c>
      <c r="X153" s="45">
        <f t="shared" si="20"/>
        <v>0</v>
      </c>
      <c r="Y153" s="45">
        <f t="shared" si="18"/>
        <v>441.68</v>
      </c>
      <c r="Z153" s="46">
        <f t="shared" si="21"/>
        <v>0</v>
      </c>
      <c r="AA153" s="46">
        <f t="shared" si="22"/>
        <v>0</v>
      </c>
      <c r="AB153" s="46">
        <f t="shared" si="23"/>
        <v>0</v>
      </c>
      <c r="AC153" s="45"/>
      <c r="AF153" s="33">
        <f t="shared" si="24"/>
        <v>0</v>
      </c>
      <c r="AH153" s="24">
        <f t="shared" si="25"/>
        <v>0</v>
      </c>
    </row>
    <row r="154" spans="1:34" x14ac:dyDescent="0.35">
      <c r="A154" t="s">
        <v>182</v>
      </c>
      <c r="C154" s="26" t="s">
        <v>3440</v>
      </c>
      <c r="D154" s="26" t="s">
        <v>3487</v>
      </c>
      <c r="E154" s="19">
        <v>33610</v>
      </c>
      <c r="F154" s="26" t="s">
        <v>3441</v>
      </c>
      <c r="G154" s="26" t="s">
        <v>3442</v>
      </c>
      <c r="H154" s="19" t="str">
        <f>VLOOKUP(E154,Subjective!$A$5:$B$1439,2,FALSE)</f>
        <v>Travel &amp; Subsistence</v>
      </c>
      <c r="I154" s="44">
        <v>-99.93</v>
      </c>
      <c r="J154" s="45"/>
      <c r="K154" s="45">
        <f t="shared" si="17"/>
        <v>-99.93</v>
      </c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6">
        <f t="shared" si="19"/>
        <v>0</v>
      </c>
      <c r="X154" s="45">
        <f t="shared" si="20"/>
        <v>0</v>
      </c>
      <c r="Y154" s="45">
        <f t="shared" si="18"/>
        <v>-99.93</v>
      </c>
      <c r="Z154" s="46">
        <f t="shared" si="21"/>
        <v>0</v>
      </c>
      <c r="AA154" s="46">
        <f t="shared" si="22"/>
        <v>0</v>
      </c>
      <c r="AB154" s="46">
        <f t="shared" si="23"/>
        <v>0</v>
      </c>
      <c r="AC154" s="45"/>
      <c r="AF154" s="33">
        <f t="shared" si="24"/>
        <v>0</v>
      </c>
      <c r="AH154" s="24">
        <f t="shared" si="25"/>
        <v>0</v>
      </c>
    </row>
    <row r="155" spans="1:34" x14ac:dyDescent="0.35">
      <c r="A155" t="s">
        <v>183</v>
      </c>
      <c r="C155" s="26" t="s">
        <v>3440</v>
      </c>
      <c r="D155" s="26" t="s">
        <v>3487</v>
      </c>
      <c r="E155" s="19">
        <v>34270</v>
      </c>
      <c r="F155" s="26" t="s">
        <v>3441</v>
      </c>
      <c r="G155" s="26" t="s">
        <v>3442</v>
      </c>
      <c r="H155" s="19" t="str">
        <f>VLOOKUP(E155,Subjective!$A$5:$B$1439,2,FALSE)</f>
        <v>Room Hire</v>
      </c>
      <c r="I155" s="44">
        <v>7380</v>
      </c>
      <c r="J155" s="45"/>
      <c r="K155" s="45">
        <f t="shared" si="17"/>
        <v>7380</v>
      </c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6">
        <f t="shared" si="19"/>
        <v>0</v>
      </c>
      <c r="X155" s="45">
        <f t="shared" si="20"/>
        <v>0</v>
      </c>
      <c r="Y155" s="45">
        <f t="shared" si="18"/>
        <v>7380</v>
      </c>
      <c r="Z155" s="46">
        <f t="shared" si="21"/>
        <v>0</v>
      </c>
      <c r="AA155" s="46">
        <f t="shared" si="22"/>
        <v>0</v>
      </c>
      <c r="AB155" s="46">
        <f t="shared" si="23"/>
        <v>0</v>
      </c>
      <c r="AC155" s="45"/>
      <c r="AF155" s="33">
        <f t="shared" si="24"/>
        <v>0</v>
      </c>
      <c r="AH155" s="24">
        <f t="shared" si="25"/>
        <v>0</v>
      </c>
    </row>
    <row r="156" spans="1:34" x14ac:dyDescent="0.35">
      <c r="A156" t="s">
        <v>184</v>
      </c>
      <c r="C156" s="26" t="s">
        <v>3440</v>
      </c>
      <c r="D156" s="26" t="s">
        <v>3487</v>
      </c>
      <c r="E156" s="19">
        <v>35000</v>
      </c>
      <c r="F156" s="26" t="s">
        <v>3441</v>
      </c>
      <c r="G156" s="26" t="s">
        <v>3442</v>
      </c>
      <c r="H156" s="19" t="str">
        <f>VLOOKUP(E156,Subjective!$A$5:$B$1439,2,FALSE)</f>
        <v>Electricity</v>
      </c>
      <c r="I156" s="44">
        <v>20852.16</v>
      </c>
      <c r="J156" s="45"/>
      <c r="K156" s="45">
        <f t="shared" ref="K156:K201" si="26">I156</f>
        <v>20852.16</v>
      </c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6">
        <f t="shared" si="19"/>
        <v>0</v>
      </c>
      <c r="X156" s="45">
        <f t="shared" si="20"/>
        <v>0</v>
      </c>
      <c r="Y156" s="45">
        <f t="shared" ref="Y156:Y219" si="27">IF((X156+Z156+AA156+AB156+U156+V156+W156)=0,I156,0)</f>
        <v>20852.16</v>
      </c>
      <c r="Z156" s="46">
        <f t="shared" si="21"/>
        <v>0</v>
      </c>
      <c r="AA156" s="46">
        <f t="shared" si="22"/>
        <v>0</v>
      </c>
      <c r="AB156" s="46">
        <f t="shared" si="23"/>
        <v>0</v>
      </c>
      <c r="AC156" s="45"/>
      <c r="AF156" s="33">
        <f t="shared" si="24"/>
        <v>0</v>
      </c>
      <c r="AH156" s="24">
        <f t="shared" si="25"/>
        <v>0</v>
      </c>
    </row>
    <row r="157" spans="1:34" x14ac:dyDescent="0.35">
      <c r="A157" t="s">
        <v>185</v>
      </c>
      <c r="C157" s="26" t="s">
        <v>3440</v>
      </c>
      <c r="D157" s="26" t="s">
        <v>3487</v>
      </c>
      <c r="E157" s="19">
        <v>35200</v>
      </c>
      <c r="F157" s="26" t="s">
        <v>3441</v>
      </c>
      <c r="G157" s="26" t="s">
        <v>3442</v>
      </c>
      <c r="H157" s="19" t="str">
        <f>VLOOKUP(E157,Subjective!$A$5:$B$1439,2,FALSE)</f>
        <v>Rates</v>
      </c>
      <c r="I157" s="44">
        <v>37831</v>
      </c>
      <c r="J157" s="45"/>
      <c r="K157" s="45">
        <f t="shared" si="26"/>
        <v>37831</v>
      </c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6">
        <f t="shared" si="19"/>
        <v>0</v>
      </c>
      <c r="X157" s="45">
        <f t="shared" si="20"/>
        <v>0</v>
      </c>
      <c r="Y157" s="45">
        <f t="shared" si="27"/>
        <v>37831</v>
      </c>
      <c r="Z157" s="46">
        <f t="shared" si="21"/>
        <v>0</v>
      </c>
      <c r="AA157" s="46">
        <f t="shared" si="22"/>
        <v>0</v>
      </c>
      <c r="AB157" s="46">
        <f t="shared" si="23"/>
        <v>0</v>
      </c>
      <c r="AC157" s="45"/>
      <c r="AF157" s="33">
        <f t="shared" si="24"/>
        <v>0</v>
      </c>
      <c r="AH157" s="24">
        <f t="shared" si="25"/>
        <v>0</v>
      </c>
    </row>
    <row r="158" spans="1:34" x14ac:dyDescent="0.35">
      <c r="A158" t="s">
        <v>186</v>
      </c>
      <c r="C158" s="26" t="s">
        <v>3440</v>
      </c>
      <c r="D158" s="26" t="s">
        <v>3487</v>
      </c>
      <c r="E158" s="19">
        <v>35200</v>
      </c>
      <c r="F158" s="26" t="s">
        <v>3441</v>
      </c>
      <c r="G158" s="26" t="s">
        <v>3456</v>
      </c>
      <c r="H158" s="19" t="str">
        <f>VLOOKUP(E158,Subjective!$A$5:$B$1439,2,FALSE)</f>
        <v>Rates</v>
      </c>
      <c r="I158" s="44">
        <v>18999</v>
      </c>
      <c r="J158" s="45"/>
      <c r="K158" s="45">
        <f t="shared" si="26"/>
        <v>18999</v>
      </c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6">
        <f t="shared" si="19"/>
        <v>0</v>
      </c>
      <c r="X158" s="45">
        <f t="shared" si="20"/>
        <v>0</v>
      </c>
      <c r="Y158" s="45">
        <f t="shared" si="27"/>
        <v>18999</v>
      </c>
      <c r="Z158" s="46">
        <f t="shared" si="21"/>
        <v>0</v>
      </c>
      <c r="AA158" s="46">
        <f t="shared" si="22"/>
        <v>0</v>
      </c>
      <c r="AB158" s="46">
        <f t="shared" si="23"/>
        <v>0</v>
      </c>
      <c r="AC158" s="45"/>
      <c r="AF158" s="33">
        <f t="shared" si="24"/>
        <v>0</v>
      </c>
      <c r="AH158" s="24">
        <f t="shared" si="25"/>
        <v>0</v>
      </c>
    </row>
    <row r="159" spans="1:34" x14ac:dyDescent="0.35">
      <c r="A159" t="s">
        <v>187</v>
      </c>
      <c r="C159" s="26" t="s">
        <v>3440</v>
      </c>
      <c r="D159" s="26" t="s">
        <v>3487</v>
      </c>
      <c r="E159" s="19">
        <v>35220</v>
      </c>
      <c r="F159" s="26" t="s">
        <v>3441</v>
      </c>
      <c r="G159" s="26" t="s">
        <v>3442</v>
      </c>
      <c r="H159" s="19" t="str">
        <f>VLOOKUP(E159,Subjective!$A$5:$B$1439,2,FALSE)</f>
        <v>Premises Lease Rent</v>
      </c>
      <c r="I159" s="44">
        <v>72501</v>
      </c>
      <c r="J159" s="45"/>
      <c r="K159" s="45">
        <f t="shared" si="26"/>
        <v>72501</v>
      </c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6">
        <f t="shared" si="19"/>
        <v>0</v>
      </c>
      <c r="X159" s="45">
        <f t="shared" si="20"/>
        <v>0</v>
      </c>
      <c r="Y159" s="45">
        <f t="shared" si="27"/>
        <v>72501</v>
      </c>
      <c r="Z159" s="46">
        <f t="shared" si="21"/>
        <v>0</v>
      </c>
      <c r="AA159" s="46">
        <f t="shared" si="22"/>
        <v>0</v>
      </c>
      <c r="AB159" s="46">
        <f t="shared" si="23"/>
        <v>0</v>
      </c>
      <c r="AC159" s="45"/>
      <c r="AF159" s="33">
        <f t="shared" si="24"/>
        <v>0</v>
      </c>
      <c r="AH159" s="24">
        <f t="shared" si="25"/>
        <v>0</v>
      </c>
    </row>
    <row r="160" spans="1:34" x14ac:dyDescent="0.35">
      <c r="A160" t="s">
        <v>188</v>
      </c>
      <c r="C160" s="26" t="s">
        <v>3440</v>
      </c>
      <c r="D160" s="26" t="s">
        <v>3487</v>
      </c>
      <c r="E160" s="19">
        <v>35310</v>
      </c>
      <c r="F160" s="26" t="s">
        <v>3441</v>
      </c>
      <c r="G160" s="26" t="s">
        <v>3442</v>
      </c>
      <c r="H160" s="19" t="str">
        <f>VLOOKUP(E160,Subjective!$A$5:$B$1439,2,FALSE)</f>
        <v>Contract : Refuse &amp; Clinical Waste</v>
      </c>
      <c r="I160" s="44">
        <v>378</v>
      </c>
      <c r="J160" s="45"/>
      <c r="K160" s="45">
        <f t="shared" si="26"/>
        <v>378</v>
      </c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6">
        <f t="shared" si="19"/>
        <v>0</v>
      </c>
      <c r="X160" s="45">
        <f t="shared" si="20"/>
        <v>0</v>
      </c>
      <c r="Y160" s="45">
        <f t="shared" si="27"/>
        <v>378</v>
      </c>
      <c r="Z160" s="46">
        <f t="shared" si="21"/>
        <v>0</v>
      </c>
      <c r="AA160" s="46">
        <f t="shared" si="22"/>
        <v>0</v>
      </c>
      <c r="AB160" s="46">
        <f t="shared" si="23"/>
        <v>0</v>
      </c>
      <c r="AC160" s="45"/>
      <c r="AF160" s="33">
        <f t="shared" si="24"/>
        <v>0</v>
      </c>
      <c r="AH160" s="24">
        <f t="shared" si="25"/>
        <v>0</v>
      </c>
    </row>
    <row r="161" spans="1:34" x14ac:dyDescent="0.35">
      <c r="A161" t="s">
        <v>189</v>
      </c>
      <c r="C161" s="26" t="s">
        <v>3440</v>
      </c>
      <c r="D161" s="26" t="s">
        <v>3487</v>
      </c>
      <c r="E161" s="19">
        <v>35320</v>
      </c>
      <c r="F161" s="26" t="s">
        <v>3441</v>
      </c>
      <c r="G161" s="26" t="s">
        <v>3442</v>
      </c>
      <c r="H161" s="19" t="str">
        <f>VLOOKUP(E161,Subjective!$A$5:$B$1439,2,FALSE)</f>
        <v>Contract : Hygiene &amp; Sanitary</v>
      </c>
      <c r="I161" s="44">
        <v>13774.44</v>
      </c>
      <c r="J161" s="45"/>
      <c r="K161" s="45">
        <f t="shared" si="26"/>
        <v>13774.44</v>
      </c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6">
        <f t="shared" si="19"/>
        <v>0</v>
      </c>
      <c r="X161" s="45">
        <f t="shared" si="20"/>
        <v>0</v>
      </c>
      <c r="Y161" s="45">
        <f t="shared" si="27"/>
        <v>13774.44</v>
      </c>
      <c r="Z161" s="46">
        <f t="shared" si="21"/>
        <v>0</v>
      </c>
      <c r="AA161" s="46">
        <f t="shared" si="22"/>
        <v>0</v>
      </c>
      <c r="AB161" s="46">
        <f t="shared" si="23"/>
        <v>0</v>
      </c>
      <c r="AC161" s="45"/>
      <c r="AF161" s="33">
        <f t="shared" si="24"/>
        <v>0</v>
      </c>
      <c r="AH161" s="24">
        <f t="shared" si="25"/>
        <v>0</v>
      </c>
    </row>
    <row r="162" spans="1:34" x14ac:dyDescent="0.35">
      <c r="A162" t="s">
        <v>190</v>
      </c>
      <c r="C162" s="26" t="s">
        <v>3440</v>
      </c>
      <c r="D162" s="26" t="s">
        <v>3487</v>
      </c>
      <c r="E162" s="19">
        <v>35370</v>
      </c>
      <c r="F162" s="26" t="s">
        <v>3441</v>
      </c>
      <c r="G162" s="26" t="s">
        <v>3442</v>
      </c>
      <c r="H162" s="19" t="str">
        <f>VLOOKUP(E162,Subjective!$A$5:$B$1439,2,FALSE)</f>
        <v>Contract : Premises Security</v>
      </c>
      <c r="I162" s="44">
        <v>4998</v>
      </c>
      <c r="J162" s="45"/>
      <c r="K162" s="45">
        <f t="shared" si="26"/>
        <v>4998</v>
      </c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6">
        <f t="shared" si="19"/>
        <v>0</v>
      </c>
      <c r="X162" s="45">
        <f t="shared" si="20"/>
        <v>0</v>
      </c>
      <c r="Y162" s="45">
        <f t="shared" si="27"/>
        <v>4998</v>
      </c>
      <c r="Z162" s="46">
        <f t="shared" si="21"/>
        <v>0</v>
      </c>
      <c r="AA162" s="46">
        <f t="shared" si="22"/>
        <v>0</v>
      </c>
      <c r="AB162" s="46">
        <f t="shared" si="23"/>
        <v>0</v>
      </c>
      <c r="AC162" s="45"/>
      <c r="AF162" s="33">
        <f t="shared" si="24"/>
        <v>0</v>
      </c>
      <c r="AH162" s="24">
        <f t="shared" si="25"/>
        <v>0</v>
      </c>
    </row>
    <row r="163" spans="1:34" x14ac:dyDescent="0.35">
      <c r="A163" t="s">
        <v>191</v>
      </c>
      <c r="C163" s="26" t="s">
        <v>3440</v>
      </c>
      <c r="D163" s="26" t="s">
        <v>3487</v>
      </c>
      <c r="E163" s="19">
        <v>35510</v>
      </c>
      <c r="F163" s="26" t="s">
        <v>3441</v>
      </c>
      <c r="G163" s="26" t="s">
        <v>3442</v>
      </c>
      <c r="H163" s="19" t="str">
        <f>VLOOKUP(E163,Subjective!$A$5:$B$1439,2,FALSE)</f>
        <v>Office Equipment &amp; Materials : Purchase</v>
      </c>
      <c r="I163" s="44">
        <v>24</v>
      </c>
      <c r="J163" s="45"/>
      <c r="K163" s="45">
        <f t="shared" si="26"/>
        <v>24</v>
      </c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6">
        <f t="shared" si="19"/>
        <v>0</v>
      </c>
      <c r="X163" s="45">
        <f t="shared" si="20"/>
        <v>0</v>
      </c>
      <c r="Y163" s="45">
        <f t="shared" si="27"/>
        <v>24</v>
      </c>
      <c r="Z163" s="46">
        <f t="shared" si="21"/>
        <v>0</v>
      </c>
      <c r="AA163" s="46">
        <f t="shared" si="22"/>
        <v>0</v>
      </c>
      <c r="AB163" s="46">
        <f t="shared" si="23"/>
        <v>0</v>
      </c>
      <c r="AC163" s="45"/>
      <c r="AF163" s="33">
        <f t="shared" si="24"/>
        <v>0</v>
      </c>
      <c r="AH163" s="24">
        <f t="shared" si="25"/>
        <v>0</v>
      </c>
    </row>
    <row r="164" spans="1:34" x14ac:dyDescent="0.35">
      <c r="A164" t="s">
        <v>192</v>
      </c>
      <c r="C164" s="26" t="s">
        <v>3440</v>
      </c>
      <c r="D164" s="26" t="s">
        <v>3487</v>
      </c>
      <c r="E164" s="19">
        <v>35550</v>
      </c>
      <c r="F164" s="26" t="s">
        <v>3441</v>
      </c>
      <c r="G164" s="26" t="s">
        <v>3442</v>
      </c>
      <c r="H164" s="19" t="str">
        <f>VLOOKUP(E164,Subjective!$A$5:$B$1439,2,FALSE)</f>
        <v>Computer Software/License Fees</v>
      </c>
      <c r="I164" s="44">
        <v>13966.84</v>
      </c>
      <c r="J164" s="45"/>
      <c r="K164" s="45">
        <f t="shared" si="26"/>
        <v>13966.84</v>
      </c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6">
        <f t="shared" si="19"/>
        <v>0</v>
      </c>
      <c r="X164" s="45">
        <f t="shared" si="20"/>
        <v>0</v>
      </c>
      <c r="Y164" s="45">
        <f t="shared" si="27"/>
        <v>13966.84</v>
      </c>
      <c r="Z164" s="46">
        <f t="shared" si="21"/>
        <v>0</v>
      </c>
      <c r="AA164" s="46">
        <f t="shared" si="22"/>
        <v>0</v>
      </c>
      <c r="AB164" s="46">
        <f t="shared" si="23"/>
        <v>0</v>
      </c>
      <c r="AC164" s="45"/>
      <c r="AF164" s="33">
        <f t="shared" si="24"/>
        <v>0</v>
      </c>
      <c r="AH164" s="24">
        <f t="shared" si="25"/>
        <v>0</v>
      </c>
    </row>
    <row r="165" spans="1:34" x14ac:dyDescent="0.35">
      <c r="A165" t="s">
        <v>193</v>
      </c>
      <c r="C165" s="26" t="s">
        <v>3440</v>
      </c>
      <c r="D165" s="26" t="s">
        <v>3487</v>
      </c>
      <c r="E165" s="19">
        <v>35590</v>
      </c>
      <c r="F165" s="26" t="s">
        <v>3441</v>
      </c>
      <c r="G165" s="26" t="s">
        <v>3442</v>
      </c>
      <c r="H165" s="19" t="str">
        <f>VLOOKUP(E165,Subjective!$A$5:$B$1439,2,FALSE)</f>
        <v>Health &amp; Safety Costs</v>
      </c>
      <c r="I165" s="44">
        <v>15000</v>
      </c>
      <c r="J165" s="45"/>
      <c r="K165" s="45">
        <f t="shared" si="26"/>
        <v>15000</v>
      </c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6">
        <f t="shared" si="19"/>
        <v>0</v>
      </c>
      <c r="X165" s="45">
        <f t="shared" si="20"/>
        <v>0</v>
      </c>
      <c r="Y165" s="45">
        <f t="shared" si="27"/>
        <v>15000</v>
      </c>
      <c r="Z165" s="46">
        <f t="shared" si="21"/>
        <v>0</v>
      </c>
      <c r="AA165" s="46">
        <f t="shared" si="22"/>
        <v>0</v>
      </c>
      <c r="AB165" s="46">
        <f t="shared" si="23"/>
        <v>0</v>
      </c>
      <c r="AC165" s="45"/>
      <c r="AF165" s="33">
        <f t="shared" si="24"/>
        <v>0</v>
      </c>
      <c r="AH165" s="24">
        <f t="shared" si="25"/>
        <v>0</v>
      </c>
    </row>
    <row r="166" spans="1:34" x14ac:dyDescent="0.35">
      <c r="A166" t="s">
        <v>194</v>
      </c>
      <c r="C166" s="26" t="s">
        <v>3440</v>
      </c>
      <c r="D166" s="26" t="s">
        <v>3487</v>
      </c>
      <c r="E166" s="19">
        <v>35820</v>
      </c>
      <c r="F166" s="26" t="s">
        <v>3441</v>
      </c>
      <c r="G166" s="26" t="s">
        <v>3442</v>
      </c>
      <c r="H166" s="19" t="str">
        <f>VLOOKUP(E166,Subjective!$A$5:$B$1439,2,FALSE)</f>
        <v>Materials - Electrical</v>
      </c>
      <c r="I166" s="44">
        <v>2555.4499999999998</v>
      </c>
      <c r="J166" s="45"/>
      <c r="K166" s="45">
        <f t="shared" si="26"/>
        <v>2555.4499999999998</v>
      </c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6">
        <f t="shared" si="19"/>
        <v>0</v>
      </c>
      <c r="X166" s="45">
        <f t="shared" si="20"/>
        <v>0</v>
      </c>
      <c r="Y166" s="45">
        <f t="shared" si="27"/>
        <v>2555.4499999999998</v>
      </c>
      <c r="Z166" s="46">
        <f t="shared" si="21"/>
        <v>0</v>
      </c>
      <c r="AA166" s="46">
        <f t="shared" si="22"/>
        <v>0</v>
      </c>
      <c r="AB166" s="46">
        <f t="shared" si="23"/>
        <v>0</v>
      </c>
      <c r="AC166" s="45"/>
      <c r="AF166" s="33">
        <f t="shared" si="24"/>
        <v>0</v>
      </c>
      <c r="AH166" s="24">
        <f t="shared" si="25"/>
        <v>0</v>
      </c>
    </row>
    <row r="167" spans="1:34" x14ac:dyDescent="0.35">
      <c r="A167" t="s">
        <v>195</v>
      </c>
      <c r="C167" s="26" t="s">
        <v>3440</v>
      </c>
      <c r="D167" s="26" t="s">
        <v>3487</v>
      </c>
      <c r="E167" s="19">
        <v>35830</v>
      </c>
      <c r="F167" s="26" t="s">
        <v>3441</v>
      </c>
      <c r="G167" s="26" t="s">
        <v>3442</v>
      </c>
      <c r="H167" s="19" t="str">
        <f>VLOOKUP(E167,Subjective!$A$5:$B$1439,2,FALSE)</f>
        <v>Materials - Building</v>
      </c>
      <c r="I167" s="44">
        <v>24</v>
      </c>
      <c r="J167" s="45"/>
      <c r="K167" s="45">
        <f t="shared" si="26"/>
        <v>24</v>
      </c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6">
        <f t="shared" si="19"/>
        <v>0</v>
      </c>
      <c r="X167" s="45">
        <f t="shared" si="20"/>
        <v>0</v>
      </c>
      <c r="Y167" s="45">
        <f t="shared" si="27"/>
        <v>24</v>
      </c>
      <c r="Z167" s="46">
        <f t="shared" si="21"/>
        <v>0</v>
      </c>
      <c r="AA167" s="46">
        <f t="shared" si="22"/>
        <v>0</v>
      </c>
      <c r="AB167" s="46">
        <f t="shared" si="23"/>
        <v>0</v>
      </c>
      <c r="AC167" s="45"/>
      <c r="AF167" s="33">
        <f t="shared" si="24"/>
        <v>0</v>
      </c>
      <c r="AH167" s="24">
        <f t="shared" si="25"/>
        <v>0</v>
      </c>
    </row>
    <row r="168" spans="1:34" x14ac:dyDescent="0.35">
      <c r="A168" t="s">
        <v>196</v>
      </c>
      <c r="C168" s="26" t="s">
        <v>3440</v>
      </c>
      <c r="D168" s="26" t="s">
        <v>3487</v>
      </c>
      <c r="E168" s="19">
        <v>35910</v>
      </c>
      <c r="F168" s="26" t="s">
        <v>3441</v>
      </c>
      <c r="G168" s="26" t="s">
        <v>3442</v>
      </c>
      <c r="H168" s="19" t="str">
        <f>VLOOKUP(E168,Subjective!$A$5:$B$1439,2,FALSE)</f>
        <v>Building  Contracts</v>
      </c>
      <c r="I168" s="44">
        <v>255.69</v>
      </c>
      <c r="J168" s="45"/>
      <c r="K168" s="45">
        <f t="shared" si="26"/>
        <v>255.69</v>
      </c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6">
        <f t="shared" si="19"/>
        <v>0</v>
      </c>
      <c r="X168" s="45">
        <f t="shared" si="20"/>
        <v>0</v>
      </c>
      <c r="Y168" s="45">
        <f t="shared" si="27"/>
        <v>255.69</v>
      </c>
      <c r="Z168" s="46">
        <f t="shared" si="21"/>
        <v>0</v>
      </c>
      <c r="AA168" s="46">
        <f t="shared" si="22"/>
        <v>0</v>
      </c>
      <c r="AB168" s="46">
        <f t="shared" si="23"/>
        <v>0</v>
      </c>
      <c r="AC168" s="45"/>
      <c r="AF168" s="33">
        <f t="shared" si="24"/>
        <v>0</v>
      </c>
      <c r="AH168" s="24">
        <f t="shared" si="25"/>
        <v>0</v>
      </c>
    </row>
    <row r="169" spans="1:34" x14ac:dyDescent="0.35">
      <c r="A169" t="s">
        <v>197</v>
      </c>
      <c r="C169" s="26" t="s">
        <v>3440</v>
      </c>
      <c r="D169" s="26" t="s">
        <v>3487</v>
      </c>
      <c r="E169" s="19">
        <v>35920</v>
      </c>
      <c r="F169" s="26" t="s">
        <v>3441</v>
      </c>
      <c r="G169" s="26" t="s">
        <v>3442</v>
      </c>
      <c r="H169" s="19" t="str">
        <f>VLOOKUP(E169,Subjective!$A$5:$B$1439,2,FALSE)</f>
        <v>Buildings Insurance</v>
      </c>
      <c r="I169" s="44">
        <v>204</v>
      </c>
      <c r="J169" s="45"/>
      <c r="K169" s="45">
        <f t="shared" si="26"/>
        <v>204</v>
      </c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6">
        <f t="shared" si="19"/>
        <v>0</v>
      </c>
      <c r="X169" s="45">
        <f t="shared" si="20"/>
        <v>0</v>
      </c>
      <c r="Y169" s="45">
        <f t="shared" si="27"/>
        <v>204</v>
      </c>
      <c r="Z169" s="46">
        <f t="shared" si="21"/>
        <v>0</v>
      </c>
      <c r="AA169" s="46">
        <f t="shared" si="22"/>
        <v>0</v>
      </c>
      <c r="AB169" s="46">
        <f t="shared" si="23"/>
        <v>0</v>
      </c>
      <c r="AC169" s="45"/>
      <c r="AF169" s="33">
        <f t="shared" si="24"/>
        <v>0</v>
      </c>
      <c r="AH169" s="24">
        <f t="shared" si="25"/>
        <v>0</v>
      </c>
    </row>
    <row r="170" spans="1:34" x14ac:dyDescent="0.35">
      <c r="A170" t="s">
        <v>198</v>
      </c>
      <c r="C170" s="26" t="s">
        <v>3440</v>
      </c>
      <c r="D170" s="26" t="s">
        <v>3487</v>
      </c>
      <c r="E170" s="19">
        <v>36700</v>
      </c>
      <c r="F170" s="26" t="s">
        <v>3441</v>
      </c>
      <c r="G170" s="26" t="s">
        <v>3442</v>
      </c>
      <c r="H170" s="19" t="str">
        <f>VLOOKUP(E170,Subjective!$A$5:$B$1439,2,FALSE)</f>
        <v>Audit Fees : Statutory</v>
      </c>
      <c r="I170" s="44">
        <v>74165</v>
      </c>
      <c r="J170" s="45"/>
      <c r="K170" s="45">
        <f t="shared" si="26"/>
        <v>74165</v>
      </c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6">
        <f t="shared" si="19"/>
        <v>0</v>
      </c>
      <c r="X170" s="45">
        <f t="shared" si="20"/>
        <v>0</v>
      </c>
      <c r="Y170" s="45">
        <f t="shared" si="27"/>
        <v>74165</v>
      </c>
      <c r="Z170" s="46">
        <f t="shared" si="21"/>
        <v>0</v>
      </c>
      <c r="AA170" s="46">
        <f t="shared" si="22"/>
        <v>0</v>
      </c>
      <c r="AB170" s="46">
        <f t="shared" si="23"/>
        <v>0</v>
      </c>
      <c r="AC170" s="45"/>
      <c r="AF170" s="33">
        <f t="shared" si="24"/>
        <v>0</v>
      </c>
      <c r="AH170" s="24">
        <f t="shared" si="25"/>
        <v>0</v>
      </c>
    </row>
    <row r="171" spans="1:34" x14ac:dyDescent="0.35">
      <c r="A171" t="s">
        <v>199</v>
      </c>
      <c r="C171" s="26" t="s">
        <v>3440</v>
      </c>
      <c r="D171" s="26" t="s">
        <v>3487</v>
      </c>
      <c r="E171" s="19">
        <v>37470</v>
      </c>
      <c r="F171" s="26" t="s">
        <v>3441</v>
      </c>
      <c r="G171" s="26" t="s">
        <v>3442</v>
      </c>
      <c r="H171" s="19" t="str">
        <f>VLOOKUP(E171,Subjective!$A$5:$B$1439,2,FALSE)</f>
        <v>Miscellaneous Expenditure</v>
      </c>
      <c r="I171" s="44">
        <v>150.5</v>
      </c>
      <c r="J171" s="45"/>
      <c r="K171" s="45">
        <f t="shared" si="26"/>
        <v>150.5</v>
      </c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6">
        <f t="shared" si="19"/>
        <v>0</v>
      </c>
      <c r="X171" s="45">
        <f t="shared" si="20"/>
        <v>0</v>
      </c>
      <c r="Y171" s="45">
        <f t="shared" si="27"/>
        <v>150.5</v>
      </c>
      <c r="Z171" s="46">
        <f t="shared" si="21"/>
        <v>0</v>
      </c>
      <c r="AA171" s="46">
        <f t="shared" si="22"/>
        <v>0</v>
      </c>
      <c r="AB171" s="46">
        <f t="shared" si="23"/>
        <v>0</v>
      </c>
      <c r="AC171" s="45"/>
      <c r="AF171" s="33">
        <f t="shared" si="24"/>
        <v>0</v>
      </c>
      <c r="AH171" s="24">
        <f t="shared" si="25"/>
        <v>0</v>
      </c>
    </row>
    <row r="172" spans="1:34" x14ac:dyDescent="0.35">
      <c r="A172" t="s">
        <v>200</v>
      </c>
      <c r="C172" s="26" t="s">
        <v>3440</v>
      </c>
      <c r="D172" s="26" t="s">
        <v>3487</v>
      </c>
      <c r="E172" s="19">
        <v>38380</v>
      </c>
      <c r="F172" s="26" t="s">
        <v>3441</v>
      </c>
      <c r="G172" s="26" t="s">
        <v>3442</v>
      </c>
      <c r="H172" s="19" t="str">
        <f>VLOOKUP(E172,Subjective!$A$5:$B$1439,2,FALSE)</f>
        <v>NWIS/NWSSP Disburs't to other NHS Organisations</v>
      </c>
      <c r="I172" s="44">
        <v>1040001</v>
      </c>
      <c r="J172" s="45"/>
      <c r="K172" s="45">
        <f t="shared" si="26"/>
        <v>1040001</v>
      </c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6">
        <f t="shared" si="19"/>
        <v>0</v>
      </c>
      <c r="X172" s="45">
        <f t="shared" si="20"/>
        <v>0</v>
      </c>
      <c r="Y172" s="45">
        <f t="shared" si="27"/>
        <v>1040001</v>
      </c>
      <c r="Z172" s="46">
        <f t="shared" si="21"/>
        <v>0</v>
      </c>
      <c r="AA172" s="46">
        <f t="shared" si="22"/>
        <v>0</v>
      </c>
      <c r="AB172" s="46">
        <f t="shared" si="23"/>
        <v>0</v>
      </c>
      <c r="AC172" s="45"/>
      <c r="AF172" s="33">
        <f t="shared" si="24"/>
        <v>0</v>
      </c>
      <c r="AH172" s="24">
        <f t="shared" si="25"/>
        <v>0</v>
      </c>
    </row>
    <row r="173" spans="1:34" x14ac:dyDescent="0.35">
      <c r="A173" t="s">
        <v>201</v>
      </c>
      <c r="C173" s="26" t="s">
        <v>3440</v>
      </c>
      <c r="D173" s="26" t="s">
        <v>3488</v>
      </c>
      <c r="E173" s="32">
        <v>2300</v>
      </c>
      <c r="F173" s="26" t="s">
        <v>3441</v>
      </c>
      <c r="G173" s="26" t="s">
        <v>3457</v>
      </c>
      <c r="H173" s="19" t="str">
        <f>VLOOKUP(E173,Subjective!$A$5:$B$1439,2,FALSE)</f>
        <v>Welsh Govt. Other Income</v>
      </c>
      <c r="I173" s="44">
        <v>-23800000</v>
      </c>
      <c r="J173" s="45"/>
      <c r="K173" s="45">
        <f t="shared" si="26"/>
        <v>-23800000</v>
      </c>
      <c r="L173" s="45"/>
      <c r="M173" s="45"/>
      <c r="N173" s="45"/>
      <c r="O173" s="45"/>
      <c r="P173" s="45"/>
      <c r="Q173" s="45"/>
      <c r="R173" s="45"/>
      <c r="S173" s="45"/>
      <c r="T173" s="45"/>
      <c r="U173" s="45">
        <f>K173</f>
        <v>-23800000</v>
      </c>
      <c r="V173" s="45"/>
      <c r="W173" s="46">
        <v>0</v>
      </c>
      <c r="X173" s="45">
        <v>0</v>
      </c>
      <c r="Y173" s="45">
        <f t="shared" si="27"/>
        <v>0</v>
      </c>
      <c r="Z173" s="46">
        <f t="shared" si="21"/>
        <v>0</v>
      </c>
      <c r="AA173" s="46">
        <f t="shared" si="22"/>
        <v>0</v>
      </c>
      <c r="AB173" s="46">
        <f t="shared" si="23"/>
        <v>0</v>
      </c>
      <c r="AC173" s="45"/>
      <c r="AF173" s="33">
        <f t="shared" si="24"/>
        <v>-23800000</v>
      </c>
      <c r="AH173" s="24">
        <f t="shared" si="25"/>
        <v>0</v>
      </c>
    </row>
    <row r="174" spans="1:34" x14ac:dyDescent="0.35">
      <c r="A174" t="s">
        <v>202</v>
      </c>
      <c r="C174" s="26" t="s">
        <v>3440</v>
      </c>
      <c r="D174" s="26" t="s">
        <v>3489</v>
      </c>
      <c r="E174" s="19">
        <v>20681</v>
      </c>
      <c r="F174" s="26" t="s">
        <v>3441</v>
      </c>
      <c r="G174" s="26" t="s">
        <v>3442</v>
      </c>
      <c r="H174" s="19" t="str">
        <f>VLOOKUP(E174,Subjective!$A$5:$B$1439,2,FALSE)</f>
        <v>Senior Manager Band 8A</v>
      </c>
      <c r="I174" s="44">
        <v>18327.39</v>
      </c>
      <c r="J174" s="45"/>
      <c r="K174" s="45">
        <f t="shared" si="26"/>
        <v>18327.39</v>
      </c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6">
        <f t="shared" si="19"/>
        <v>0</v>
      </c>
      <c r="X174" s="45">
        <f t="shared" si="20"/>
        <v>18327.39</v>
      </c>
      <c r="Y174" s="45">
        <f t="shared" si="27"/>
        <v>0</v>
      </c>
      <c r="Z174" s="46">
        <f t="shared" si="21"/>
        <v>0</v>
      </c>
      <c r="AA174" s="46">
        <f t="shared" si="22"/>
        <v>0</v>
      </c>
      <c r="AB174" s="46">
        <f t="shared" si="23"/>
        <v>0</v>
      </c>
      <c r="AC174" s="45"/>
      <c r="AF174" s="33">
        <f t="shared" si="24"/>
        <v>0</v>
      </c>
      <c r="AH174" s="24">
        <f t="shared" si="25"/>
        <v>0</v>
      </c>
    </row>
    <row r="175" spans="1:34" x14ac:dyDescent="0.35">
      <c r="A175" t="s">
        <v>203</v>
      </c>
      <c r="C175" s="26" t="s">
        <v>3440</v>
      </c>
      <c r="D175" s="26" t="s">
        <v>3489</v>
      </c>
      <c r="E175" s="19" t="s">
        <v>1794</v>
      </c>
      <c r="F175" s="26" t="s">
        <v>3441</v>
      </c>
      <c r="G175" s="26" t="s">
        <v>3442</v>
      </c>
      <c r="H175" s="19" t="str">
        <f>VLOOKUP(E175,Subjective!$A$5:$B$1439,2,FALSE)</f>
        <v>Admin &amp; Clerical Band 7</v>
      </c>
      <c r="I175" s="44">
        <v>9835.56</v>
      </c>
      <c r="J175" s="45"/>
      <c r="K175" s="45">
        <f t="shared" si="26"/>
        <v>9835.56</v>
      </c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6">
        <f t="shared" si="19"/>
        <v>0</v>
      </c>
      <c r="X175" s="45">
        <f t="shared" si="20"/>
        <v>9835.56</v>
      </c>
      <c r="Y175" s="45">
        <f t="shared" si="27"/>
        <v>0</v>
      </c>
      <c r="Z175" s="46">
        <f t="shared" si="21"/>
        <v>0</v>
      </c>
      <c r="AA175" s="46">
        <f t="shared" si="22"/>
        <v>0</v>
      </c>
      <c r="AB175" s="46">
        <f t="shared" si="23"/>
        <v>0</v>
      </c>
      <c r="AC175" s="45"/>
      <c r="AF175" s="33">
        <f t="shared" si="24"/>
        <v>0</v>
      </c>
      <c r="AH175" s="24">
        <f t="shared" si="25"/>
        <v>0</v>
      </c>
    </row>
    <row r="176" spans="1:34" x14ac:dyDescent="0.35">
      <c r="A176" t="s">
        <v>204</v>
      </c>
      <c r="C176" s="26" t="s">
        <v>3440</v>
      </c>
      <c r="D176" s="26" t="s">
        <v>3489</v>
      </c>
      <c r="E176" s="19" t="s">
        <v>1800</v>
      </c>
      <c r="F176" s="26" t="s">
        <v>3441</v>
      </c>
      <c r="G176" s="26" t="s">
        <v>3442</v>
      </c>
      <c r="H176" s="19" t="str">
        <f>VLOOKUP(E176,Subjective!$A$5:$B$1439,2,FALSE)</f>
        <v>Admin &amp; Clerical Band 8C</v>
      </c>
      <c r="I176" s="44">
        <v>27445.89</v>
      </c>
      <c r="J176" s="45"/>
      <c r="K176" s="45">
        <f t="shared" si="26"/>
        <v>27445.89</v>
      </c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6">
        <f t="shared" si="19"/>
        <v>0</v>
      </c>
      <c r="X176" s="45">
        <f t="shared" si="20"/>
        <v>27445.89</v>
      </c>
      <c r="Y176" s="45">
        <f t="shared" si="27"/>
        <v>0</v>
      </c>
      <c r="Z176" s="46">
        <f t="shared" si="21"/>
        <v>0</v>
      </c>
      <c r="AA176" s="46">
        <f t="shared" si="22"/>
        <v>0</v>
      </c>
      <c r="AB176" s="46">
        <f t="shared" si="23"/>
        <v>0</v>
      </c>
      <c r="AC176" s="45"/>
      <c r="AF176" s="33">
        <f t="shared" si="24"/>
        <v>0</v>
      </c>
      <c r="AH176" s="24">
        <f t="shared" si="25"/>
        <v>0</v>
      </c>
    </row>
    <row r="177" spans="1:34" x14ac:dyDescent="0.35">
      <c r="A177" t="s">
        <v>205</v>
      </c>
      <c r="C177" s="26" t="s">
        <v>3440</v>
      </c>
      <c r="D177" s="26" t="s">
        <v>3489</v>
      </c>
      <c r="E177" s="19" t="s">
        <v>1802</v>
      </c>
      <c r="F177" s="26" t="s">
        <v>3441</v>
      </c>
      <c r="G177" s="26" t="s">
        <v>3442</v>
      </c>
      <c r="H177" s="19" t="str">
        <f>VLOOKUP(E177,Subjective!$A$5:$B$1439,2,FALSE)</f>
        <v>Admin &amp; Clerical Band 8D</v>
      </c>
      <c r="I177" s="44">
        <v>7402.29</v>
      </c>
      <c r="J177" s="45"/>
      <c r="K177" s="45">
        <f t="shared" si="26"/>
        <v>7402.29</v>
      </c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6">
        <f t="shared" si="19"/>
        <v>0</v>
      </c>
      <c r="X177" s="45">
        <f t="shared" si="20"/>
        <v>7402.29</v>
      </c>
      <c r="Y177" s="45">
        <f t="shared" si="27"/>
        <v>0</v>
      </c>
      <c r="Z177" s="46">
        <f t="shared" si="21"/>
        <v>0</v>
      </c>
      <c r="AA177" s="46">
        <f t="shared" si="22"/>
        <v>0</v>
      </c>
      <c r="AB177" s="46">
        <f t="shared" si="23"/>
        <v>0</v>
      </c>
      <c r="AC177" s="45"/>
      <c r="AF177" s="33">
        <f t="shared" si="24"/>
        <v>0</v>
      </c>
      <c r="AH177" s="24">
        <f t="shared" si="25"/>
        <v>0</v>
      </c>
    </row>
    <row r="178" spans="1:34" x14ac:dyDescent="0.35">
      <c r="A178" t="s">
        <v>206</v>
      </c>
      <c r="C178" s="26" t="s">
        <v>3440</v>
      </c>
      <c r="D178" s="26" t="s">
        <v>3490</v>
      </c>
      <c r="E178" s="32">
        <v>2300</v>
      </c>
      <c r="F178" s="26" t="s">
        <v>3441</v>
      </c>
      <c r="G178" s="26" t="s">
        <v>3457</v>
      </c>
      <c r="H178" s="19" t="str">
        <f>VLOOKUP(E178,Subjective!$A$5:$B$1439,2,FALSE)</f>
        <v>Welsh Govt. Other Income</v>
      </c>
      <c r="I178" s="44">
        <v>-23800000</v>
      </c>
      <c r="J178" s="45"/>
      <c r="K178" s="45">
        <f t="shared" si="26"/>
        <v>-23800000</v>
      </c>
      <c r="L178" s="45"/>
      <c r="M178" s="45"/>
      <c r="N178" s="45"/>
      <c r="O178" s="45"/>
      <c r="P178" s="45"/>
      <c r="Q178" s="45"/>
      <c r="R178" s="45"/>
      <c r="S178" s="45"/>
      <c r="T178" s="45"/>
      <c r="U178" s="45">
        <f>K178</f>
        <v>-23800000</v>
      </c>
      <c r="V178" s="45"/>
      <c r="W178" s="46">
        <v>0</v>
      </c>
      <c r="X178" s="45">
        <v>0</v>
      </c>
      <c r="Y178" s="45">
        <f t="shared" si="27"/>
        <v>0</v>
      </c>
      <c r="Z178" s="46">
        <f t="shared" si="21"/>
        <v>0</v>
      </c>
      <c r="AA178" s="46">
        <f t="shared" si="22"/>
        <v>0</v>
      </c>
      <c r="AB178" s="46">
        <f t="shared" si="23"/>
        <v>0</v>
      </c>
      <c r="AC178" s="45"/>
      <c r="AF178" s="33">
        <f t="shared" si="24"/>
        <v>-23800000</v>
      </c>
      <c r="AH178" s="24">
        <f t="shared" si="25"/>
        <v>0</v>
      </c>
    </row>
    <row r="179" spans="1:34" x14ac:dyDescent="0.35">
      <c r="A179" t="s">
        <v>207</v>
      </c>
      <c r="C179" s="26" t="s">
        <v>3440</v>
      </c>
      <c r="D179" s="26" t="s">
        <v>3491</v>
      </c>
      <c r="E179" s="19" t="s">
        <v>1786</v>
      </c>
      <c r="F179" s="26" t="s">
        <v>3441</v>
      </c>
      <c r="G179" s="26" t="s">
        <v>3442</v>
      </c>
      <c r="H179" s="19" t="str">
        <f>VLOOKUP(E179,Subjective!$A$5:$B$1439,2,FALSE)</f>
        <v>Admin &amp; Clerical Band 3</v>
      </c>
      <c r="I179" s="44">
        <v>3111.01</v>
      </c>
      <c r="J179" s="45"/>
      <c r="K179" s="45">
        <f t="shared" si="26"/>
        <v>3111.01</v>
      </c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6">
        <f t="shared" si="19"/>
        <v>0</v>
      </c>
      <c r="X179" s="45">
        <f t="shared" si="20"/>
        <v>3111.01</v>
      </c>
      <c r="Y179" s="45">
        <f t="shared" si="27"/>
        <v>0</v>
      </c>
      <c r="Z179" s="46">
        <f t="shared" si="21"/>
        <v>0</v>
      </c>
      <c r="AA179" s="46">
        <f t="shared" si="22"/>
        <v>0</v>
      </c>
      <c r="AB179" s="46">
        <f t="shared" si="23"/>
        <v>0</v>
      </c>
      <c r="AC179" s="45"/>
      <c r="AF179" s="33">
        <f t="shared" si="24"/>
        <v>0</v>
      </c>
      <c r="AH179" s="24">
        <f t="shared" si="25"/>
        <v>0</v>
      </c>
    </row>
    <row r="180" spans="1:34" x14ac:dyDescent="0.35">
      <c r="A180" t="s">
        <v>208</v>
      </c>
      <c r="C180" s="26" t="s">
        <v>3440</v>
      </c>
      <c r="D180" s="26" t="s">
        <v>3491</v>
      </c>
      <c r="E180" s="19" t="s">
        <v>1788</v>
      </c>
      <c r="F180" s="26" t="s">
        <v>3441</v>
      </c>
      <c r="G180" s="26" t="s">
        <v>3442</v>
      </c>
      <c r="H180" s="19" t="str">
        <f>VLOOKUP(E180,Subjective!$A$5:$B$1439,2,FALSE)</f>
        <v>Admin &amp; Clerical Band 4</v>
      </c>
      <c r="I180" s="44">
        <v>17675.2</v>
      </c>
      <c r="J180" s="45"/>
      <c r="K180" s="45">
        <f t="shared" si="26"/>
        <v>17675.2</v>
      </c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6">
        <f t="shared" si="19"/>
        <v>0</v>
      </c>
      <c r="X180" s="45">
        <f t="shared" si="20"/>
        <v>17675.2</v>
      </c>
      <c r="Y180" s="45">
        <f t="shared" si="27"/>
        <v>0</v>
      </c>
      <c r="Z180" s="46">
        <f t="shared" si="21"/>
        <v>0</v>
      </c>
      <c r="AA180" s="46">
        <f t="shared" si="22"/>
        <v>0</v>
      </c>
      <c r="AB180" s="46">
        <f t="shared" si="23"/>
        <v>0</v>
      </c>
      <c r="AC180" s="45"/>
      <c r="AF180" s="33">
        <f t="shared" si="24"/>
        <v>0</v>
      </c>
      <c r="AH180" s="24">
        <f t="shared" si="25"/>
        <v>0</v>
      </c>
    </row>
    <row r="181" spans="1:34" x14ac:dyDescent="0.35">
      <c r="A181" t="s">
        <v>209</v>
      </c>
      <c r="C181" s="26" t="s">
        <v>3440</v>
      </c>
      <c r="D181" s="26" t="s">
        <v>3491</v>
      </c>
      <c r="E181" s="19" t="s">
        <v>1790</v>
      </c>
      <c r="F181" s="26" t="s">
        <v>3441</v>
      </c>
      <c r="G181" s="26" t="s">
        <v>3442</v>
      </c>
      <c r="H181" s="19" t="str">
        <f>VLOOKUP(E181,Subjective!$A$5:$B$1439,2,FALSE)</f>
        <v>Admin &amp; Clerical Band 5</v>
      </c>
      <c r="I181" s="44">
        <v>59920.56</v>
      </c>
      <c r="J181" s="45"/>
      <c r="K181" s="45">
        <f t="shared" si="26"/>
        <v>59920.56</v>
      </c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6">
        <f t="shared" si="19"/>
        <v>0</v>
      </c>
      <c r="X181" s="45">
        <f t="shared" si="20"/>
        <v>59920.56</v>
      </c>
      <c r="Y181" s="45">
        <f t="shared" si="27"/>
        <v>0</v>
      </c>
      <c r="Z181" s="46">
        <f t="shared" si="21"/>
        <v>0</v>
      </c>
      <c r="AA181" s="46">
        <f t="shared" si="22"/>
        <v>0</v>
      </c>
      <c r="AB181" s="46">
        <f t="shared" si="23"/>
        <v>0</v>
      </c>
      <c r="AC181" s="45"/>
      <c r="AF181" s="33">
        <f t="shared" si="24"/>
        <v>0</v>
      </c>
      <c r="AH181" s="24">
        <f t="shared" si="25"/>
        <v>0</v>
      </c>
    </row>
    <row r="182" spans="1:34" x14ac:dyDescent="0.35">
      <c r="A182" t="s">
        <v>210</v>
      </c>
      <c r="C182" s="26" t="s">
        <v>3440</v>
      </c>
      <c r="D182" s="26" t="s">
        <v>3491</v>
      </c>
      <c r="E182" s="19" t="s">
        <v>1792</v>
      </c>
      <c r="F182" s="26" t="s">
        <v>3441</v>
      </c>
      <c r="G182" s="26" t="s">
        <v>3442</v>
      </c>
      <c r="H182" s="19" t="str">
        <f>VLOOKUP(E182,Subjective!$A$5:$B$1439,2,FALSE)</f>
        <v>Admin &amp; Clerical Band 6</v>
      </c>
      <c r="I182" s="44">
        <v>27309.83</v>
      </c>
      <c r="J182" s="45"/>
      <c r="K182" s="45">
        <f t="shared" si="26"/>
        <v>27309.83</v>
      </c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6">
        <f t="shared" si="19"/>
        <v>0</v>
      </c>
      <c r="X182" s="45">
        <f t="shared" si="20"/>
        <v>27309.83</v>
      </c>
      <c r="Y182" s="45">
        <f t="shared" si="27"/>
        <v>0</v>
      </c>
      <c r="Z182" s="46">
        <f t="shared" si="21"/>
        <v>0</v>
      </c>
      <c r="AA182" s="46">
        <f t="shared" si="22"/>
        <v>0</v>
      </c>
      <c r="AB182" s="46">
        <f t="shared" si="23"/>
        <v>0</v>
      </c>
      <c r="AC182" s="45"/>
      <c r="AF182" s="33">
        <f t="shared" si="24"/>
        <v>0</v>
      </c>
      <c r="AH182" s="24">
        <f t="shared" si="25"/>
        <v>0</v>
      </c>
    </row>
    <row r="183" spans="1:34" x14ac:dyDescent="0.35">
      <c r="A183" t="s">
        <v>211</v>
      </c>
      <c r="C183" s="26" t="s">
        <v>3440</v>
      </c>
      <c r="D183" s="26" t="s">
        <v>3491</v>
      </c>
      <c r="E183" s="19" t="s">
        <v>1794</v>
      </c>
      <c r="F183" s="26" t="s">
        <v>3441</v>
      </c>
      <c r="G183" s="26" t="s">
        <v>3442</v>
      </c>
      <c r="H183" s="19" t="str">
        <f>VLOOKUP(E183,Subjective!$A$5:$B$1439,2,FALSE)</f>
        <v>Admin &amp; Clerical Band 7</v>
      </c>
      <c r="I183" s="44">
        <v>16809.64</v>
      </c>
      <c r="J183" s="45"/>
      <c r="K183" s="45">
        <f t="shared" si="26"/>
        <v>16809.64</v>
      </c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6">
        <f t="shared" si="19"/>
        <v>0</v>
      </c>
      <c r="X183" s="45">
        <f t="shared" si="20"/>
        <v>16809.64</v>
      </c>
      <c r="Y183" s="45">
        <f t="shared" si="27"/>
        <v>0</v>
      </c>
      <c r="Z183" s="46">
        <f t="shared" si="21"/>
        <v>0</v>
      </c>
      <c r="AA183" s="46">
        <f t="shared" si="22"/>
        <v>0</v>
      </c>
      <c r="AB183" s="46">
        <f t="shared" si="23"/>
        <v>0</v>
      </c>
      <c r="AC183" s="45"/>
      <c r="AF183" s="33">
        <f t="shared" si="24"/>
        <v>0</v>
      </c>
      <c r="AH183" s="24">
        <f t="shared" si="25"/>
        <v>0</v>
      </c>
    </row>
    <row r="184" spans="1:34" x14ac:dyDescent="0.35">
      <c r="A184" t="s">
        <v>212</v>
      </c>
      <c r="C184" s="26" t="s">
        <v>3440</v>
      </c>
      <c r="D184" s="26" t="s">
        <v>3491</v>
      </c>
      <c r="E184" s="19">
        <v>33000</v>
      </c>
      <c r="F184" s="26" t="s">
        <v>3441</v>
      </c>
      <c r="G184" s="26" t="s">
        <v>3442</v>
      </c>
      <c r="H184" s="19" t="str">
        <f>VLOOKUP(E184,Subjective!$A$5:$B$1439,2,FALSE)</f>
        <v>Printing Costs</v>
      </c>
      <c r="I184" s="44">
        <v>9</v>
      </c>
      <c r="J184" s="45"/>
      <c r="K184" s="45">
        <f t="shared" si="26"/>
        <v>9</v>
      </c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6">
        <f t="shared" si="19"/>
        <v>0</v>
      </c>
      <c r="X184" s="45">
        <f t="shared" si="20"/>
        <v>0</v>
      </c>
      <c r="Y184" s="45">
        <f t="shared" si="27"/>
        <v>9</v>
      </c>
      <c r="Z184" s="46">
        <f t="shared" si="21"/>
        <v>0</v>
      </c>
      <c r="AA184" s="46">
        <f t="shared" si="22"/>
        <v>0</v>
      </c>
      <c r="AB184" s="46">
        <f t="shared" si="23"/>
        <v>0</v>
      </c>
      <c r="AC184" s="45"/>
      <c r="AF184" s="33">
        <f t="shared" si="24"/>
        <v>0</v>
      </c>
      <c r="AH184" s="24">
        <f t="shared" si="25"/>
        <v>0</v>
      </c>
    </row>
    <row r="185" spans="1:34" x14ac:dyDescent="0.35">
      <c r="A185" t="s">
        <v>213</v>
      </c>
      <c r="C185" s="26" t="s">
        <v>3440</v>
      </c>
      <c r="D185" s="26" t="s">
        <v>3491</v>
      </c>
      <c r="E185" s="19">
        <v>33010</v>
      </c>
      <c r="F185" s="26" t="s">
        <v>3441</v>
      </c>
      <c r="G185" s="26" t="s">
        <v>3442</v>
      </c>
      <c r="H185" s="19" t="str">
        <f>VLOOKUP(E185,Subjective!$A$5:$B$1439,2,FALSE)</f>
        <v>Stationery</v>
      </c>
      <c r="I185" s="44">
        <v>60</v>
      </c>
      <c r="J185" s="45"/>
      <c r="K185" s="45">
        <f t="shared" si="26"/>
        <v>60</v>
      </c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6">
        <f t="shared" si="19"/>
        <v>0</v>
      </c>
      <c r="X185" s="45">
        <f t="shared" si="20"/>
        <v>0</v>
      </c>
      <c r="Y185" s="45">
        <f t="shared" si="27"/>
        <v>60</v>
      </c>
      <c r="Z185" s="46">
        <f t="shared" si="21"/>
        <v>0</v>
      </c>
      <c r="AA185" s="46">
        <f t="shared" si="22"/>
        <v>0</v>
      </c>
      <c r="AB185" s="46">
        <f t="shared" si="23"/>
        <v>0</v>
      </c>
      <c r="AC185" s="45"/>
      <c r="AF185" s="33">
        <f t="shared" si="24"/>
        <v>0</v>
      </c>
      <c r="AH185" s="24">
        <f t="shared" si="25"/>
        <v>0</v>
      </c>
    </row>
    <row r="186" spans="1:34" x14ac:dyDescent="0.35">
      <c r="A186" t="s">
        <v>214</v>
      </c>
      <c r="C186" s="26" t="s">
        <v>3440</v>
      </c>
      <c r="D186" s="26" t="s">
        <v>3491</v>
      </c>
      <c r="E186" s="19">
        <v>33610</v>
      </c>
      <c r="F186" s="26" t="s">
        <v>3441</v>
      </c>
      <c r="G186" s="26" t="s">
        <v>3442</v>
      </c>
      <c r="H186" s="19" t="str">
        <f>VLOOKUP(E186,Subjective!$A$5:$B$1439,2,FALSE)</f>
        <v>Travel &amp; Subsistence</v>
      </c>
      <c r="I186" s="44">
        <v>958.05</v>
      </c>
      <c r="J186" s="45"/>
      <c r="K186" s="45">
        <f t="shared" si="26"/>
        <v>958.05</v>
      </c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6">
        <f t="shared" si="19"/>
        <v>0</v>
      </c>
      <c r="X186" s="45">
        <f t="shared" si="20"/>
        <v>0</v>
      </c>
      <c r="Y186" s="45">
        <f t="shared" si="27"/>
        <v>958.05</v>
      </c>
      <c r="Z186" s="46">
        <f t="shared" si="21"/>
        <v>0</v>
      </c>
      <c r="AA186" s="46">
        <f t="shared" si="22"/>
        <v>0</v>
      </c>
      <c r="AB186" s="46">
        <f t="shared" si="23"/>
        <v>0</v>
      </c>
      <c r="AC186" s="45"/>
      <c r="AF186" s="33">
        <f t="shared" si="24"/>
        <v>0</v>
      </c>
      <c r="AH186" s="24">
        <f t="shared" si="25"/>
        <v>0</v>
      </c>
    </row>
    <row r="187" spans="1:34" x14ac:dyDescent="0.35">
      <c r="A187" t="s">
        <v>215</v>
      </c>
      <c r="C187" s="26" t="s">
        <v>3440</v>
      </c>
      <c r="D187" s="26" t="s">
        <v>3491</v>
      </c>
      <c r="E187" s="19">
        <v>33610</v>
      </c>
      <c r="F187" s="26" t="s">
        <v>3479</v>
      </c>
      <c r="G187" s="26" t="s">
        <v>3442</v>
      </c>
      <c r="H187" s="19" t="str">
        <f>VLOOKUP(E187,Subjective!$A$5:$B$1439,2,FALSE)</f>
        <v>Travel &amp; Subsistence</v>
      </c>
      <c r="I187" s="44">
        <v>1485.28</v>
      </c>
      <c r="J187" s="45"/>
      <c r="K187" s="45">
        <f t="shared" si="26"/>
        <v>1485.28</v>
      </c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6">
        <f t="shared" si="19"/>
        <v>0</v>
      </c>
      <c r="X187" s="45">
        <f t="shared" si="20"/>
        <v>0</v>
      </c>
      <c r="Y187" s="45">
        <f t="shared" si="27"/>
        <v>1485.28</v>
      </c>
      <c r="Z187" s="46">
        <f t="shared" si="21"/>
        <v>0</v>
      </c>
      <c r="AA187" s="46">
        <f t="shared" si="22"/>
        <v>0</v>
      </c>
      <c r="AB187" s="46">
        <f t="shared" si="23"/>
        <v>0</v>
      </c>
      <c r="AC187" s="45"/>
      <c r="AF187" s="33">
        <f t="shared" si="24"/>
        <v>0</v>
      </c>
      <c r="AH187" s="24">
        <f t="shared" si="25"/>
        <v>0</v>
      </c>
    </row>
    <row r="188" spans="1:34" x14ac:dyDescent="0.35">
      <c r="A188" t="s">
        <v>216</v>
      </c>
      <c r="C188" s="26" t="s">
        <v>3440</v>
      </c>
      <c r="D188" s="26" t="s">
        <v>3491</v>
      </c>
      <c r="E188" s="19">
        <v>33610</v>
      </c>
      <c r="F188" s="26" t="s">
        <v>3485</v>
      </c>
      <c r="G188" s="26" t="s">
        <v>3442</v>
      </c>
      <c r="H188" s="19" t="str">
        <f>VLOOKUP(E188,Subjective!$A$5:$B$1439,2,FALSE)</f>
        <v>Travel &amp; Subsistence</v>
      </c>
      <c r="I188" s="44">
        <v>1766.19</v>
      </c>
      <c r="J188" s="45"/>
      <c r="K188" s="45">
        <f t="shared" si="26"/>
        <v>1766.19</v>
      </c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6">
        <f t="shared" si="19"/>
        <v>0</v>
      </c>
      <c r="X188" s="45">
        <f t="shared" si="20"/>
        <v>0</v>
      </c>
      <c r="Y188" s="45">
        <f t="shared" si="27"/>
        <v>1766.19</v>
      </c>
      <c r="Z188" s="46">
        <f t="shared" si="21"/>
        <v>0</v>
      </c>
      <c r="AA188" s="46">
        <f t="shared" si="22"/>
        <v>0</v>
      </c>
      <c r="AB188" s="46">
        <f t="shared" si="23"/>
        <v>0</v>
      </c>
      <c r="AC188" s="45"/>
      <c r="AF188" s="33">
        <f t="shared" si="24"/>
        <v>0</v>
      </c>
      <c r="AH188" s="24">
        <f t="shared" si="25"/>
        <v>0</v>
      </c>
    </row>
    <row r="189" spans="1:34" x14ac:dyDescent="0.35">
      <c r="A189" t="s">
        <v>217</v>
      </c>
      <c r="C189" s="26" t="s">
        <v>3440</v>
      </c>
      <c r="D189" s="26" t="s">
        <v>3491</v>
      </c>
      <c r="E189" s="19">
        <v>35510</v>
      </c>
      <c r="F189" s="26" t="s">
        <v>3441</v>
      </c>
      <c r="G189" s="26" t="s">
        <v>3442</v>
      </c>
      <c r="H189" s="19" t="str">
        <f>VLOOKUP(E189,Subjective!$A$5:$B$1439,2,FALSE)</f>
        <v>Office Equipment &amp; Materials : Purchase</v>
      </c>
      <c r="I189" s="44">
        <v>3600</v>
      </c>
      <c r="J189" s="45"/>
      <c r="K189" s="45">
        <f t="shared" si="26"/>
        <v>3600</v>
      </c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6">
        <f t="shared" si="19"/>
        <v>0</v>
      </c>
      <c r="X189" s="45">
        <f t="shared" si="20"/>
        <v>0</v>
      </c>
      <c r="Y189" s="45">
        <f t="shared" si="27"/>
        <v>3600</v>
      </c>
      <c r="Z189" s="46">
        <f t="shared" si="21"/>
        <v>0</v>
      </c>
      <c r="AA189" s="46">
        <f t="shared" si="22"/>
        <v>0</v>
      </c>
      <c r="AB189" s="46">
        <f t="shared" si="23"/>
        <v>0</v>
      </c>
      <c r="AC189" s="45"/>
      <c r="AF189" s="33">
        <f t="shared" si="24"/>
        <v>0</v>
      </c>
      <c r="AH189" s="24">
        <f t="shared" si="25"/>
        <v>0</v>
      </c>
    </row>
    <row r="190" spans="1:34" x14ac:dyDescent="0.35">
      <c r="A190" t="s">
        <v>218</v>
      </c>
      <c r="C190" s="26" t="s">
        <v>3440</v>
      </c>
      <c r="D190" s="26" t="s">
        <v>3491</v>
      </c>
      <c r="E190" s="19">
        <v>35550</v>
      </c>
      <c r="F190" s="26" t="s">
        <v>3441</v>
      </c>
      <c r="G190" s="26" t="s">
        <v>3442</v>
      </c>
      <c r="H190" s="19" t="str">
        <f>VLOOKUP(E190,Subjective!$A$5:$B$1439,2,FALSE)</f>
        <v>Computer Software/License Fees</v>
      </c>
      <c r="I190" s="44">
        <v>39607.980000000003</v>
      </c>
      <c r="J190" s="45"/>
      <c r="K190" s="45">
        <f t="shared" si="26"/>
        <v>39607.980000000003</v>
      </c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6">
        <f t="shared" si="19"/>
        <v>0</v>
      </c>
      <c r="X190" s="45">
        <f t="shared" si="20"/>
        <v>0</v>
      </c>
      <c r="Y190" s="45">
        <f t="shared" si="27"/>
        <v>39607.980000000003</v>
      </c>
      <c r="Z190" s="46">
        <f t="shared" si="21"/>
        <v>0</v>
      </c>
      <c r="AA190" s="46">
        <f t="shared" si="22"/>
        <v>0</v>
      </c>
      <c r="AB190" s="46">
        <f t="shared" si="23"/>
        <v>0</v>
      </c>
      <c r="AC190" s="45"/>
      <c r="AF190" s="33">
        <f t="shared" si="24"/>
        <v>0</v>
      </c>
      <c r="AH190" s="24">
        <f t="shared" si="25"/>
        <v>0</v>
      </c>
    </row>
    <row r="191" spans="1:34" x14ac:dyDescent="0.35">
      <c r="A191" t="s">
        <v>219</v>
      </c>
      <c r="C191" s="26" t="s">
        <v>3440</v>
      </c>
      <c r="D191" s="26" t="s">
        <v>3492</v>
      </c>
      <c r="E191" s="19" t="s">
        <v>1786</v>
      </c>
      <c r="F191" s="26" t="s">
        <v>3441</v>
      </c>
      <c r="G191" s="26" t="s">
        <v>3442</v>
      </c>
      <c r="H191" s="19" t="str">
        <f>VLOOKUP(E191,Subjective!$A$5:$B$1439,2,FALSE)</f>
        <v>Admin &amp; Clerical Band 3</v>
      </c>
      <c r="I191" s="44">
        <v>3659.38</v>
      </c>
      <c r="J191" s="45"/>
      <c r="K191" s="45">
        <f t="shared" si="26"/>
        <v>3659.38</v>
      </c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6">
        <f t="shared" si="19"/>
        <v>0</v>
      </c>
      <c r="X191" s="45">
        <f t="shared" si="20"/>
        <v>3659.38</v>
      </c>
      <c r="Y191" s="45">
        <f t="shared" si="27"/>
        <v>0</v>
      </c>
      <c r="Z191" s="46">
        <f t="shared" si="21"/>
        <v>0</v>
      </c>
      <c r="AA191" s="46">
        <f t="shared" si="22"/>
        <v>0</v>
      </c>
      <c r="AB191" s="46">
        <f t="shared" si="23"/>
        <v>0</v>
      </c>
      <c r="AC191" s="45"/>
      <c r="AF191" s="33">
        <f t="shared" si="24"/>
        <v>0</v>
      </c>
      <c r="AH191" s="24">
        <f t="shared" si="25"/>
        <v>0</v>
      </c>
    </row>
    <row r="192" spans="1:34" x14ac:dyDescent="0.35">
      <c r="A192" t="s">
        <v>220</v>
      </c>
      <c r="C192" s="26" t="s">
        <v>3440</v>
      </c>
      <c r="D192" s="26" t="s">
        <v>3492</v>
      </c>
      <c r="E192" s="19" t="s">
        <v>1788</v>
      </c>
      <c r="F192" s="26" t="s">
        <v>3441</v>
      </c>
      <c r="G192" s="26" t="s">
        <v>3442</v>
      </c>
      <c r="H192" s="19" t="str">
        <f>VLOOKUP(E192,Subjective!$A$5:$B$1439,2,FALSE)</f>
        <v>Admin &amp; Clerical Band 4</v>
      </c>
      <c r="I192" s="44">
        <v>4516.24</v>
      </c>
      <c r="J192" s="45"/>
      <c r="K192" s="45">
        <f t="shared" si="26"/>
        <v>4516.24</v>
      </c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6">
        <f t="shared" si="19"/>
        <v>0</v>
      </c>
      <c r="X192" s="45">
        <f t="shared" si="20"/>
        <v>4516.24</v>
      </c>
      <c r="Y192" s="45">
        <f t="shared" si="27"/>
        <v>0</v>
      </c>
      <c r="Z192" s="46">
        <f t="shared" si="21"/>
        <v>0</v>
      </c>
      <c r="AA192" s="46">
        <f t="shared" si="22"/>
        <v>0</v>
      </c>
      <c r="AB192" s="46">
        <f t="shared" si="23"/>
        <v>0</v>
      </c>
      <c r="AC192" s="45"/>
      <c r="AF192" s="33">
        <f t="shared" si="24"/>
        <v>0</v>
      </c>
      <c r="AH192" s="24">
        <f t="shared" si="25"/>
        <v>0</v>
      </c>
    </row>
    <row r="193" spans="1:34" x14ac:dyDescent="0.35">
      <c r="A193" t="s">
        <v>221</v>
      </c>
      <c r="C193" s="26" t="s">
        <v>3440</v>
      </c>
      <c r="D193" s="26" t="s">
        <v>3492</v>
      </c>
      <c r="E193" s="19" t="s">
        <v>1792</v>
      </c>
      <c r="F193" s="26" t="s">
        <v>3441</v>
      </c>
      <c r="G193" s="26" t="s">
        <v>3442</v>
      </c>
      <c r="H193" s="19" t="str">
        <f>VLOOKUP(E193,Subjective!$A$5:$B$1439,2,FALSE)</f>
        <v>Admin &amp; Clerical Band 6</v>
      </c>
      <c r="I193" s="44">
        <v>11410.06</v>
      </c>
      <c r="J193" s="45"/>
      <c r="K193" s="45">
        <f t="shared" si="26"/>
        <v>11410.06</v>
      </c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6">
        <f t="shared" si="19"/>
        <v>0</v>
      </c>
      <c r="X193" s="45">
        <f t="shared" si="20"/>
        <v>11410.06</v>
      </c>
      <c r="Y193" s="45">
        <f t="shared" si="27"/>
        <v>0</v>
      </c>
      <c r="Z193" s="46">
        <f t="shared" si="21"/>
        <v>0</v>
      </c>
      <c r="AA193" s="46">
        <f t="shared" si="22"/>
        <v>0</v>
      </c>
      <c r="AB193" s="46">
        <f t="shared" si="23"/>
        <v>0</v>
      </c>
      <c r="AC193" s="45"/>
      <c r="AF193" s="33">
        <f t="shared" si="24"/>
        <v>0</v>
      </c>
      <c r="AH193" s="24">
        <f t="shared" si="25"/>
        <v>0</v>
      </c>
    </row>
    <row r="194" spans="1:34" x14ac:dyDescent="0.35">
      <c r="A194" t="s">
        <v>222</v>
      </c>
      <c r="C194" s="26" t="s">
        <v>3440</v>
      </c>
      <c r="D194" s="26" t="s">
        <v>3492</v>
      </c>
      <c r="E194" s="19" t="s">
        <v>1794</v>
      </c>
      <c r="F194" s="26" t="s">
        <v>3441</v>
      </c>
      <c r="G194" s="26" t="s">
        <v>3442</v>
      </c>
      <c r="H194" s="19" t="str">
        <f>VLOOKUP(E194,Subjective!$A$5:$B$1439,2,FALSE)</f>
        <v>Admin &amp; Clerical Band 7</v>
      </c>
      <c r="I194" s="44">
        <v>6966.98</v>
      </c>
      <c r="J194" s="45"/>
      <c r="K194" s="45">
        <f t="shared" si="26"/>
        <v>6966.98</v>
      </c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6">
        <f t="shared" si="19"/>
        <v>0</v>
      </c>
      <c r="X194" s="45">
        <f t="shared" si="20"/>
        <v>6966.98</v>
      </c>
      <c r="Y194" s="45">
        <f t="shared" si="27"/>
        <v>0</v>
      </c>
      <c r="Z194" s="46">
        <f t="shared" si="21"/>
        <v>0</v>
      </c>
      <c r="AA194" s="46">
        <f t="shared" si="22"/>
        <v>0</v>
      </c>
      <c r="AB194" s="46">
        <f t="shared" si="23"/>
        <v>0</v>
      </c>
      <c r="AC194" s="45"/>
      <c r="AF194" s="33">
        <f t="shared" si="24"/>
        <v>0</v>
      </c>
      <c r="AH194" s="24">
        <f t="shared" si="25"/>
        <v>0</v>
      </c>
    </row>
    <row r="195" spans="1:34" x14ac:dyDescent="0.35">
      <c r="A195" t="s">
        <v>223</v>
      </c>
      <c r="C195" s="26" t="s">
        <v>3440</v>
      </c>
      <c r="D195" s="26" t="s">
        <v>3492</v>
      </c>
      <c r="E195" s="19">
        <v>33020</v>
      </c>
      <c r="F195" s="26" t="s">
        <v>3441</v>
      </c>
      <c r="G195" s="26" t="s">
        <v>3442</v>
      </c>
      <c r="H195" s="19" t="str">
        <f>VLOOKUP(E195,Subjective!$A$5:$B$1439,2,FALSE)</f>
        <v>Books, Journals &amp; Subscriptions</v>
      </c>
      <c r="I195" s="44">
        <v>77.92</v>
      </c>
      <c r="J195" s="45"/>
      <c r="K195" s="45">
        <f t="shared" si="26"/>
        <v>77.92</v>
      </c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6">
        <f t="shared" si="19"/>
        <v>0</v>
      </c>
      <c r="X195" s="45">
        <f t="shared" si="20"/>
        <v>0</v>
      </c>
      <c r="Y195" s="45">
        <f t="shared" si="27"/>
        <v>77.92</v>
      </c>
      <c r="Z195" s="46">
        <f t="shared" si="21"/>
        <v>0</v>
      </c>
      <c r="AA195" s="46">
        <f t="shared" si="22"/>
        <v>0</v>
      </c>
      <c r="AB195" s="46">
        <f t="shared" si="23"/>
        <v>0</v>
      </c>
      <c r="AC195" s="45"/>
      <c r="AF195" s="33">
        <f t="shared" si="24"/>
        <v>0</v>
      </c>
      <c r="AH195" s="24">
        <f t="shared" si="25"/>
        <v>0</v>
      </c>
    </row>
    <row r="196" spans="1:34" x14ac:dyDescent="0.35">
      <c r="A196" t="s">
        <v>224</v>
      </c>
      <c r="C196" s="26" t="s">
        <v>3440</v>
      </c>
      <c r="D196" s="26" t="s">
        <v>3492</v>
      </c>
      <c r="E196" s="19">
        <v>33610</v>
      </c>
      <c r="F196" s="26" t="s">
        <v>3441</v>
      </c>
      <c r="G196" s="26" t="s">
        <v>3442</v>
      </c>
      <c r="H196" s="19" t="str">
        <f>VLOOKUP(E196,Subjective!$A$5:$B$1439,2,FALSE)</f>
        <v>Travel &amp; Subsistence</v>
      </c>
      <c r="I196" s="44">
        <v>298</v>
      </c>
      <c r="J196" s="45"/>
      <c r="K196" s="45">
        <f t="shared" si="26"/>
        <v>298</v>
      </c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6">
        <f t="shared" si="19"/>
        <v>0</v>
      </c>
      <c r="X196" s="45">
        <f t="shared" si="20"/>
        <v>0</v>
      </c>
      <c r="Y196" s="45">
        <f t="shared" si="27"/>
        <v>298</v>
      </c>
      <c r="Z196" s="46">
        <f t="shared" si="21"/>
        <v>0</v>
      </c>
      <c r="AA196" s="46">
        <f t="shared" si="22"/>
        <v>0</v>
      </c>
      <c r="AB196" s="46">
        <f t="shared" si="23"/>
        <v>0</v>
      </c>
      <c r="AC196" s="45"/>
      <c r="AF196" s="33">
        <f t="shared" si="24"/>
        <v>0</v>
      </c>
      <c r="AH196" s="24">
        <f t="shared" si="25"/>
        <v>0</v>
      </c>
    </row>
    <row r="197" spans="1:34" x14ac:dyDescent="0.35">
      <c r="A197" t="s">
        <v>225</v>
      </c>
      <c r="C197" s="26" t="s">
        <v>3440</v>
      </c>
      <c r="D197" s="26" t="s">
        <v>3492</v>
      </c>
      <c r="E197" s="19">
        <v>35550</v>
      </c>
      <c r="F197" s="26" t="s">
        <v>3441</v>
      </c>
      <c r="G197" s="26" t="s">
        <v>3442</v>
      </c>
      <c r="H197" s="19" t="str">
        <f>VLOOKUP(E197,Subjective!$A$5:$B$1439,2,FALSE)</f>
        <v>Computer Software/License Fees</v>
      </c>
      <c r="I197" s="44">
        <v>1321.57</v>
      </c>
      <c r="J197" s="45"/>
      <c r="K197" s="45">
        <f t="shared" si="26"/>
        <v>1321.57</v>
      </c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6">
        <f t="shared" si="19"/>
        <v>0</v>
      </c>
      <c r="X197" s="45">
        <f t="shared" si="20"/>
        <v>0</v>
      </c>
      <c r="Y197" s="45">
        <f t="shared" si="27"/>
        <v>1321.57</v>
      </c>
      <c r="Z197" s="46">
        <f t="shared" si="21"/>
        <v>0</v>
      </c>
      <c r="AA197" s="46">
        <f t="shared" si="22"/>
        <v>0</v>
      </c>
      <c r="AB197" s="46">
        <f t="shared" si="23"/>
        <v>0</v>
      </c>
      <c r="AC197" s="45"/>
      <c r="AF197" s="33">
        <f t="shared" si="24"/>
        <v>0</v>
      </c>
      <c r="AH197" s="24">
        <f t="shared" si="25"/>
        <v>0</v>
      </c>
    </row>
    <row r="198" spans="1:34" x14ac:dyDescent="0.35">
      <c r="A198" t="s">
        <v>226</v>
      </c>
      <c r="C198" s="26" t="s">
        <v>3440</v>
      </c>
      <c r="D198" s="26" t="s">
        <v>3492</v>
      </c>
      <c r="E198" s="19">
        <v>37710</v>
      </c>
      <c r="F198" s="26" t="s">
        <v>3441</v>
      </c>
      <c r="G198" s="26" t="s">
        <v>3444</v>
      </c>
      <c r="H198" s="19" t="str">
        <f>VLOOKUP(E198,Subjective!$A$5:$B$1439,2,FALSE)</f>
        <v>Recharge : Miscellaneous</v>
      </c>
      <c r="I198" s="44">
        <v>33500.01</v>
      </c>
      <c r="J198" s="45"/>
      <c r="K198" s="45">
        <f t="shared" si="26"/>
        <v>33500.01</v>
      </c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6">
        <f t="shared" si="19"/>
        <v>0</v>
      </c>
      <c r="X198" s="45">
        <f t="shared" si="20"/>
        <v>0</v>
      </c>
      <c r="Y198" s="45">
        <f t="shared" si="27"/>
        <v>33500.01</v>
      </c>
      <c r="Z198" s="46">
        <f t="shared" si="21"/>
        <v>0</v>
      </c>
      <c r="AA198" s="46">
        <f t="shared" si="22"/>
        <v>0</v>
      </c>
      <c r="AB198" s="46">
        <f t="shared" si="23"/>
        <v>0</v>
      </c>
      <c r="AC198" s="45"/>
      <c r="AF198" s="33">
        <f t="shared" si="24"/>
        <v>0</v>
      </c>
      <c r="AH198" s="24">
        <f t="shared" si="25"/>
        <v>0</v>
      </c>
    </row>
    <row r="199" spans="1:34" x14ac:dyDescent="0.35">
      <c r="A199" t="s">
        <v>227</v>
      </c>
      <c r="C199" s="26" t="s">
        <v>3440</v>
      </c>
      <c r="D199" s="26" t="s">
        <v>3493</v>
      </c>
      <c r="E199" s="19" t="s">
        <v>1790</v>
      </c>
      <c r="F199" s="26" t="s">
        <v>3441</v>
      </c>
      <c r="G199" s="26" t="s">
        <v>3442</v>
      </c>
      <c r="H199" s="19" t="str">
        <f>VLOOKUP(E199,Subjective!$A$5:$B$1439,2,FALSE)</f>
        <v>Admin &amp; Clerical Band 5</v>
      </c>
      <c r="I199" s="44">
        <v>5413.31</v>
      </c>
      <c r="J199" s="45"/>
      <c r="K199" s="45">
        <f t="shared" si="26"/>
        <v>5413.31</v>
      </c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6">
        <f t="shared" si="19"/>
        <v>0</v>
      </c>
      <c r="X199" s="45">
        <f t="shared" si="20"/>
        <v>5413.31</v>
      </c>
      <c r="Y199" s="45">
        <f t="shared" si="27"/>
        <v>0</v>
      </c>
      <c r="Z199" s="46">
        <f t="shared" si="21"/>
        <v>0</v>
      </c>
      <c r="AA199" s="46">
        <f t="shared" si="22"/>
        <v>0</v>
      </c>
      <c r="AB199" s="46">
        <f t="shared" si="23"/>
        <v>0</v>
      </c>
      <c r="AC199" s="45"/>
      <c r="AF199" s="33">
        <f t="shared" si="24"/>
        <v>0</v>
      </c>
      <c r="AH199" s="24">
        <f t="shared" si="25"/>
        <v>0</v>
      </c>
    </row>
    <row r="200" spans="1:34" x14ac:dyDescent="0.35">
      <c r="A200" t="s">
        <v>228</v>
      </c>
      <c r="C200" s="26" t="s">
        <v>3440</v>
      </c>
      <c r="D200" s="26" t="s">
        <v>3493</v>
      </c>
      <c r="E200" s="19" t="s">
        <v>1792</v>
      </c>
      <c r="F200" s="26" t="s">
        <v>3441</v>
      </c>
      <c r="G200" s="26" t="s">
        <v>3442</v>
      </c>
      <c r="H200" s="19" t="str">
        <f>VLOOKUP(E200,Subjective!$A$5:$B$1439,2,FALSE)</f>
        <v>Admin &amp; Clerical Band 6</v>
      </c>
      <c r="I200" s="44">
        <v>4134.03</v>
      </c>
      <c r="J200" s="45"/>
      <c r="K200" s="45">
        <f t="shared" si="26"/>
        <v>4134.03</v>
      </c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6">
        <f t="shared" si="19"/>
        <v>0</v>
      </c>
      <c r="X200" s="45">
        <f t="shared" si="20"/>
        <v>4134.03</v>
      </c>
      <c r="Y200" s="45">
        <f t="shared" si="27"/>
        <v>0</v>
      </c>
      <c r="Z200" s="46">
        <f t="shared" si="21"/>
        <v>0</v>
      </c>
      <c r="AA200" s="46">
        <f t="shared" si="22"/>
        <v>0</v>
      </c>
      <c r="AB200" s="46">
        <f t="shared" si="23"/>
        <v>0</v>
      </c>
      <c r="AC200" s="45"/>
      <c r="AF200" s="33">
        <f t="shared" si="24"/>
        <v>0</v>
      </c>
      <c r="AH200" s="24">
        <f t="shared" si="25"/>
        <v>0</v>
      </c>
    </row>
    <row r="201" spans="1:34" x14ac:dyDescent="0.35">
      <c r="A201" t="s">
        <v>229</v>
      </c>
      <c r="C201" s="26" t="s">
        <v>3440</v>
      </c>
      <c r="D201" s="26" t="s">
        <v>3493</v>
      </c>
      <c r="E201" s="19">
        <v>33610</v>
      </c>
      <c r="F201" s="26" t="s">
        <v>3441</v>
      </c>
      <c r="G201" s="26" t="s">
        <v>3442</v>
      </c>
      <c r="H201" s="19" t="str">
        <f>VLOOKUP(E201,Subjective!$A$5:$B$1439,2,FALSE)</f>
        <v>Travel &amp; Subsistence</v>
      </c>
      <c r="I201" s="44">
        <v>184.9</v>
      </c>
      <c r="J201" s="45"/>
      <c r="K201" s="45">
        <f t="shared" si="26"/>
        <v>184.9</v>
      </c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6">
        <f t="shared" si="19"/>
        <v>0</v>
      </c>
      <c r="X201" s="45">
        <f t="shared" si="20"/>
        <v>0</v>
      </c>
      <c r="Y201" s="45">
        <f t="shared" si="27"/>
        <v>184.9</v>
      </c>
      <c r="Z201" s="46">
        <f t="shared" si="21"/>
        <v>0</v>
      </c>
      <c r="AA201" s="46">
        <f t="shared" si="22"/>
        <v>0</v>
      </c>
      <c r="AB201" s="46">
        <f t="shared" si="23"/>
        <v>0</v>
      </c>
      <c r="AC201" s="45"/>
      <c r="AF201" s="33">
        <f t="shared" si="24"/>
        <v>0</v>
      </c>
      <c r="AH201" s="24">
        <f t="shared" si="25"/>
        <v>0</v>
      </c>
    </row>
    <row r="202" spans="1:34" x14ac:dyDescent="0.35">
      <c r="A202" t="s">
        <v>230</v>
      </c>
      <c r="C202" s="26" t="s">
        <v>3440</v>
      </c>
      <c r="D202" s="26" t="s">
        <v>3494</v>
      </c>
      <c r="E202" s="19">
        <v>95048</v>
      </c>
      <c r="F202" s="26" t="s">
        <v>3441</v>
      </c>
      <c r="G202" s="26" t="s">
        <v>3442</v>
      </c>
      <c r="H202" s="19" t="str">
        <f>VLOOKUP(E202,Subjective!$A$5:$B$1439,2,FALSE)</f>
        <v>Deferred Income</v>
      </c>
      <c r="I202" s="44">
        <v>-6795260.8899999997</v>
      </c>
      <c r="J202" s="45"/>
      <c r="K202" s="45"/>
      <c r="L202" s="45"/>
      <c r="M202" s="45"/>
      <c r="N202" s="45"/>
      <c r="O202" s="45"/>
      <c r="P202" s="45"/>
      <c r="Q202" s="45"/>
      <c r="R202" s="45"/>
      <c r="S202" s="45">
        <f>I202</f>
        <v>-6795260.8899999997</v>
      </c>
      <c r="T202" s="45"/>
      <c r="U202" s="45"/>
      <c r="V202" s="45"/>
      <c r="W202" s="46">
        <f t="shared" si="19"/>
        <v>0</v>
      </c>
      <c r="X202" s="45">
        <f t="shared" si="20"/>
        <v>0</v>
      </c>
      <c r="Y202" s="45">
        <v>0</v>
      </c>
      <c r="Z202" s="46">
        <f t="shared" si="21"/>
        <v>0</v>
      </c>
      <c r="AA202" s="46">
        <f t="shared" si="22"/>
        <v>0</v>
      </c>
      <c r="AB202" s="46">
        <f t="shared" si="23"/>
        <v>0</v>
      </c>
      <c r="AC202" s="45"/>
      <c r="AF202" s="33">
        <f t="shared" si="24"/>
        <v>0</v>
      </c>
      <c r="AH202" s="24">
        <f t="shared" si="25"/>
        <v>0</v>
      </c>
    </row>
    <row r="203" spans="1:34" x14ac:dyDescent="0.35">
      <c r="A203" t="s">
        <v>231</v>
      </c>
      <c r="C203" s="26" t="s">
        <v>3440</v>
      </c>
      <c r="D203" s="26" t="s">
        <v>3495</v>
      </c>
      <c r="E203" s="19">
        <v>21000</v>
      </c>
      <c r="F203" s="26" t="s">
        <v>3441</v>
      </c>
      <c r="G203" s="26" t="s">
        <v>3442</v>
      </c>
      <c r="H203" s="19" t="str">
        <f>VLOOKUP(E203,Subjective!$A$5:$B$1439,2,FALSE)</f>
        <v>Consultant (M&amp;D)</v>
      </c>
      <c r="I203" s="44">
        <v>85395.86</v>
      </c>
      <c r="J203" s="45"/>
      <c r="K203" s="45">
        <f>I203</f>
        <v>85395.86</v>
      </c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6">
        <f t="shared" si="19"/>
        <v>0</v>
      </c>
      <c r="X203" s="45">
        <f t="shared" si="20"/>
        <v>85395.86</v>
      </c>
      <c r="Y203" s="45">
        <f t="shared" si="27"/>
        <v>0</v>
      </c>
      <c r="Z203" s="46">
        <f t="shared" si="21"/>
        <v>0</v>
      </c>
      <c r="AA203" s="46">
        <f t="shared" si="22"/>
        <v>0</v>
      </c>
      <c r="AB203" s="46">
        <f t="shared" si="23"/>
        <v>0</v>
      </c>
      <c r="AC203" s="45"/>
      <c r="AF203" s="33">
        <f t="shared" si="24"/>
        <v>0</v>
      </c>
      <c r="AH203" s="24">
        <f t="shared" si="25"/>
        <v>0</v>
      </c>
    </row>
    <row r="204" spans="1:34" x14ac:dyDescent="0.35">
      <c r="A204" t="s">
        <v>232</v>
      </c>
      <c r="C204" s="26" t="s">
        <v>3440</v>
      </c>
      <c r="D204" s="26" t="s">
        <v>3495</v>
      </c>
      <c r="E204" s="19" t="s">
        <v>1786</v>
      </c>
      <c r="F204" s="26" t="s">
        <v>3441</v>
      </c>
      <c r="G204" s="26" t="s">
        <v>3442</v>
      </c>
      <c r="H204" s="19" t="str">
        <f>VLOOKUP(E204,Subjective!$A$5:$B$1439,2,FALSE)</f>
        <v>Admin &amp; Clerical Band 3</v>
      </c>
      <c r="I204" s="44">
        <v>6320.76</v>
      </c>
      <c r="J204" s="45"/>
      <c r="K204" s="45">
        <f t="shared" ref="K204:K267" si="28">I204</f>
        <v>6320.76</v>
      </c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6">
        <f t="shared" si="19"/>
        <v>0</v>
      </c>
      <c r="X204" s="45">
        <f t="shared" si="20"/>
        <v>6320.76</v>
      </c>
      <c r="Y204" s="45">
        <f t="shared" si="27"/>
        <v>0</v>
      </c>
      <c r="Z204" s="46">
        <f t="shared" si="21"/>
        <v>0</v>
      </c>
      <c r="AA204" s="46">
        <f t="shared" si="22"/>
        <v>0</v>
      </c>
      <c r="AB204" s="46">
        <f t="shared" si="23"/>
        <v>0</v>
      </c>
      <c r="AC204" s="45"/>
      <c r="AF204" s="33">
        <f t="shared" si="24"/>
        <v>0</v>
      </c>
      <c r="AH204" s="24">
        <f t="shared" si="25"/>
        <v>0</v>
      </c>
    </row>
    <row r="205" spans="1:34" x14ac:dyDescent="0.35">
      <c r="A205" t="s">
        <v>233</v>
      </c>
      <c r="C205" s="26" t="s">
        <v>3440</v>
      </c>
      <c r="D205" s="26" t="s">
        <v>3495</v>
      </c>
      <c r="E205" s="19" t="s">
        <v>1790</v>
      </c>
      <c r="F205" s="26" t="s">
        <v>3441</v>
      </c>
      <c r="G205" s="26" t="s">
        <v>3442</v>
      </c>
      <c r="H205" s="19" t="str">
        <f>VLOOKUP(E205,Subjective!$A$5:$B$1439,2,FALSE)</f>
        <v>Admin &amp; Clerical Band 5</v>
      </c>
      <c r="I205" s="44">
        <v>9740.1</v>
      </c>
      <c r="J205" s="45"/>
      <c r="K205" s="45">
        <f t="shared" si="28"/>
        <v>9740.1</v>
      </c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6">
        <f t="shared" si="19"/>
        <v>0</v>
      </c>
      <c r="X205" s="45">
        <f t="shared" si="20"/>
        <v>9740.1</v>
      </c>
      <c r="Y205" s="45">
        <f t="shared" si="27"/>
        <v>0</v>
      </c>
      <c r="Z205" s="46">
        <f t="shared" si="21"/>
        <v>0</v>
      </c>
      <c r="AA205" s="46">
        <f t="shared" si="22"/>
        <v>0</v>
      </c>
      <c r="AB205" s="46">
        <f t="shared" si="23"/>
        <v>0</v>
      </c>
      <c r="AC205" s="45"/>
      <c r="AF205" s="33">
        <f t="shared" si="24"/>
        <v>0</v>
      </c>
      <c r="AH205" s="24">
        <f t="shared" si="25"/>
        <v>0</v>
      </c>
    </row>
    <row r="206" spans="1:34" x14ac:dyDescent="0.35">
      <c r="A206" t="s">
        <v>234</v>
      </c>
      <c r="C206" s="26" t="s">
        <v>3440</v>
      </c>
      <c r="D206" s="26" t="s">
        <v>3495</v>
      </c>
      <c r="E206" s="19" t="s">
        <v>1792</v>
      </c>
      <c r="F206" s="26" t="s">
        <v>3441</v>
      </c>
      <c r="G206" s="26" t="s">
        <v>3442</v>
      </c>
      <c r="H206" s="19" t="str">
        <f>VLOOKUP(E206,Subjective!$A$5:$B$1439,2,FALSE)</f>
        <v>Admin &amp; Clerical Band 6</v>
      </c>
      <c r="I206" s="44">
        <v>12402.83</v>
      </c>
      <c r="J206" s="45"/>
      <c r="K206" s="45">
        <f t="shared" si="28"/>
        <v>12402.83</v>
      </c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6">
        <f t="shared" ref="W206:W269" si="29">AF206</f>
        <v>0</v>
      </c>
      <c r="X206" s="45">
        <f t="shared" ref="X206:X269" si="30">IF(LEFT(E206,1)="2",I206,0)</f>
        <v>12402.83</v>
      </c>
      <c r="Y206" s="45">
        <f t="shared" si="27"/>
        <v>0</v>
      </c>
      <c r="Z206" s="46">
        <f t="shared" ref="Z206:Z269" si="31">IFERROR(_xlfn.IFS(D206="M350",I206,D206="M360",I206),0)</f>
        <v>0</v>
      </c>
      <c r="AA206" s="46">
        <f t="shared" ref="AA206:AA269" si="32">IFERROR(_xlfn.IFS(D206="M370",I206),0)</f>
        <v>0</v>
      </c>
      <c r="AB206" s="46">
        <f t="shared" ref="AB206:AB269" si="33">IFERROR(_xlfn.IFS(D206="N100",I206,D206="N102",I206,D206="N103",I206,D206="N104",I206,D206="N105",I206,D206="N106",I206,D206="N107",I206,D206="N108",I206,D206="N109",I206,D206="N110",I206,D206="N111",I206,D206="N112",I206,D206="N113",I206,D206="N114",I206,D206="N115",I206,D206="N116",I206,D206="N117",I206,D206="N118",I206,D206="N119",I206,D206="N120",I206,D206="N121",I206,D206="N122",I206,D206="N123",I206,D206="N124",I206,D206="N125",I206,D206="N126",I206,D206="N127",I206,D206="N128",I206,D206="N129",I206,D206="N130",I206,D206="N132",I206,D206="N133",I206,D206="N134",I206,D206="N135",I206,D206="N136",I206,D206="N137",I206,D206="N138",I206,D206="N140",I206),0)</f>
        <v>0</v>
      </c>
      <c r="AC206" s="45"/>
      <c r="AF206" s="33">
        <f t="shared" ref="AF206:AF269" si="34">IF(AND(E206&gt;=$AE$10,E206&lt;=$AF$10),I206,0)</f>
        <v>0</v>
      </c>
      <c r="AH206" s="24">
        <f t="shared" ref="AH206:AH269" si="35">SUM(U206:AB206)-K206</f>
        <v>0</v>
      </c>
    </row>
    <row r="207" spans="1:34" x14ac:dyDescent="0.35">
      <c r="A207" t="s">
        <v>235</v>
      </c>
      <c r="C207" s="26" t="s">
        <v>3440</v>
      </c>
      <c r="D207" s="26" t="s">
        <v>3495</v>
      </c>
      <c r="E207" s="19" t="s">
        <v>1794</v>
      </c>
      <c r="F207" s="26" t="s">
        <v>3441</v>
      </c>
      <c r="G207" s="26" t="s">
        <v>3442</v>
      </c>
      <c r="H207" s="19" t="str">
        <f>VLOOKUP(E207,Subjective!$A$5:$B$1439,2,FALSE)</f>
        <v>Admin &amp; Clerical Band 7</v>
      </c>
      <c r="I207" s="44">
        <v>26133.56</v>
      </c>
      <c r="J207" s="45"/>
      <c r="K207" s="45">
        <f t="shared" si="28"/>
        <v>26133.56</v>
      </c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6">
        <f t="shared" si="29"/>
        <v>0</v>
      </c>
      <c r="X207" s="45">
        <f t="shared" si="30"/>
        <v>26133.56</v>
      </c>
      <c r="Y207" s="45">
        <f t="shared" si="27"/>
        <v>0</v>
      </c>
      <c r="Z207" s="46">
        <f t="shared" si="31"/>
        <v>0</v>
      </c>
      <c r="AA207" s="46">
        <f t="shared" si="32"/>
        <v>0</v>
      </c>
      <c r="AB207" s="46">
        <f t="shared" si="33"/>
        <v>0</v>
      </c>
      <c r="AC207" s="45"/>
      <c r="AF207" s="33">
        <f t="shared" si="34"/>
        <v>0</v>
      </c>
      <c r="AH207" s="24">
        <f t="shared" si="35"/>
        <v>0</v>
      </c>
    </row>
    <row r="208" spans="1:34" x14ac:dyDescent="0.35">
      <c r="A208" t="s">
        <v>236</v>
      </c>
      <c r="C208" s="26" t="s">
        <v>3440</v>
      </c>
      <c r="D208" s="26" t="s">
        <v>3495</v>
      </c>
      <c r="E208" s="19" t="s">
        <v>1796</v>
      </c>
      <c r="F208" s="26" t="s">
        <v>3441</v>
      </c>
      <c r="G208" s="26" t="s">
        <v>3442</v>
      </c>
      <c r="H208" s="19" t="str">
        <f>VLOOKUP(E208,Subjective!$A$5:$B$1439,2,FALSE)</f>
        <v>Admin &amp; Clerical Band 8A</v>
      </c>
      <c r="I208" s="44">
        <v>12215.98</v>
      </c>
      <c r="J208" s="45"/>
      <c r="K208" s="45">
        <f t="shared" si="28"/>
        <v>12215.98</v>
      </c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6">
        <f t="shared" si="29"/>
        <v>0</v>
      </c>
      <c r="X208" s="45">
        <f t="shared" si="30"/>
        <v>12215.98</v>
      </c>
      <c r="Y208" s="45">
        <f t="shared" si="27"/>
        <v>0</v>
      </c>
      <c r="Z208" s="46">
        <f t="shared" si="31"/>
        <v>0</v>
      </c>
      <c r="AA208" s="46">
        <f t="shared" si="32"/>
        <v>0</v>
      </c>
      <c r="AB208" s="46">
        <f t="shared" si="33"/>
        <v>0</v>
      </c>
      <c r="AC208" s="45"/>
      <c r="AF208" s="33">
        <f t="shared" si="34"/>
        <v>0</v>
      </c>
      <c r="AH208" s="24">
        <f t="shared" si="35"/>
        <v>0</v>
      </c>
    </row>
    <row r="209" spans="1:34" x14ac:dyDescent="0.35">
      <c r="A209" t="s">
        <v>237</v>
      </c>
      <c r="C209" s="26" t="s">
        <v>3440</v>
      </c>
      <c r="D209" s="26" t="s">
        <v>3495</v>
      </c>
      <c r="E209" s="19">
        <v>32080</v>
      </c>
      <c r="F209" s="26" t="s">
        <v>3441</v>
      </c>
      <c r="G209" s="26" t="s">
        <v>3442</v>
      </c>
      <c r="H209" s="19" t="str">
        <f>VLOOKUP(E209,Subjective!$A$5:$B$1439,2,FALSE)</f>
        <v>Catering Equipment - Leases</v>
      </c>
      <c r="I209" s="44">
        <v>957</v>
      </c>
      <c r="J209" s="45"/>
      <c r="K209" s="45">
        <f t="shared" si="28"/>
        <v>957</v>
      </c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6">
        <f t="shared" si="29"/>
        <v>0</v>
      </c>
      <c r="X209" s="45">
        <f t="shared" si="30"/>
        <v>0</v>
      </c>
      <c r="Y209" s="45">
        <f t="shared" si="27"/>
        <v>957</v>
      </c>
      <c r="Z209" s="46">
        <f t="shared" si="31"/>
        <v>0</v>
      </c>
      <c r="AA209" s="46">
        <f t="shared" si="32"/>
        <v>0</v>
      </c>
      <c r="AB209" s="46">
        <f t="shared" si="33"/>
        <v>0</v>
      </c>
      <c r="AC209" s="45"/>
      <c r="AF209" s="33">
        <f t="shared" si="34"/>
        <v>0</v>
      </c>
      <c r="AH209" s="24">
        <f t="shared" si="35"/>
        <v>0</v>
      </c>
    </row>
    <row r="210" spans="1:34" x14ac:dyDescent="0.35">
      <c r="A210" t="s">
        <v>238</v>
      </c>
      <c r="C210" s="26" t="s">
        <v>3440</v>
      </c>
      <c r="D210" s="26" t="s">
        <v>3495</v>
      </c>
      <c r="E210" s="19">
        <v>33010</v>
      </c>
      <c r="F210" s="26" t="s">
        <v>3441</v>
      </c>
      <c r="G210" s="26" t="s">
        <v>3442</v>
      </c>
      <c r="H210" s="19" t="str">
        <f>VLOOKUP(E210,Subjective!$A$5:$B$1439,2,FALSE)</f>
        <v>Stationery</v>
      </c>
      <c r="I210" s="44">
        <v>118.76</v>
      </c>
      <c r="J210" s="45"/>
      <c r="K210" s="45">
        <f t="shared" si="28"/>
        <v>118.76</v>
      </c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6">
        <f t="shared" si="29"/>
        <v>0</v>
      </c>
      <c r="X210" s="45">
        <f t="shared" si="30"/>
        <v>0</v>
      </c>
      <c r="Y210" s="45">
        <f t="shared" si="27"/>
        <v>118.76</v>
      </c>
      <c r="Z210" s="46">
        <f t="shared" si="31"/>
        <v>0</v>
      </c>
      <c r="AA210" s="46">
        <f t="shared" si="32"/>
        <v>0</v>
      </c>
      <c r="AB210" s="46">
        <f t="shared" si="33"/>
        <v>0</v>
      </c>
      <c r="AC210" s="45"/>
      <c r="AF210" s="33">
        <f t="shared" si="34"/>
        <v>0</v>
      </c>
      <c r="AH210" s="24">
        <f t="shared" si="35"/>
        <v>0</v>
      </c>
    </row>
    <row r="211" spans="1:34" x14ac:dyDescent="0.35">
      <c r="A211" t="s">
        <v>239</v>
      </c>
      <c r="C211" s="26" t="s">
        <v>3440</v>
      </c>
      <c r="D211" s="26" t="s">
        <v>3495</v>
      </c>
      <c r="E211" s="19">
        <v>33610</v>
      </c>
      <c r="F211" s="26" t="s">
        <v>3441</v>
      </c>
      <c r="G211" s="26" t="s">
        <v>3442</v>
      </c>
      <c r="H211" s="19" t="str">
        <f>VLOOKUP(E211,Subjective!$A$5:$B$1439,2,FALSE)</f>
        <v>Travel &amp; Subsistence</v>
      </c>
      <c r="I211" s="44">
        <v>2222.71</v>
      </c>
      <c r="J211" s="45"/>
      <c r="K211" s="45">
        <f t="shared" si="28"/>
        <v>2222.71</v>
      </c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6">
        <f t="shared" si="29"/>
        <v>0</v>
      </c>
      <c r="X211" s="45">
        <f t="shared" si="30"/>
        <v>0</v>
      </c>
      <c r="Y211" s="45">
        <f t="shared" si="27"/>
        <v>2222.71</v>
      </c>
      <c r="Z211" s="46">
        <f t="shared" si="31"/>
        <v>0</v>
      </c>
      <c r="AA211" s="46">
        <f t="shared" si="32"/>
        <v>0</v>
      </c>
      <c r="AB211" s="46">
        <f t="shared" si="33"/>
        <v>0</v>
      </c>
      <c r="AC211" s="45"/>
      <c r="AF211" s="33">
        <f t="shared" si="34"/>
        <v>0</v>
      </c>
      <c r="AH211" s="24">
        <f t="shared" si="35"/>
        <v>0</v>
      </c>
    </row>
    <row r="212" spans="1:34" x14ac:dyDescent="0.35">
      <c r="A212" t="s">
        <v>240</v>
      </c>
      <c r="C212" s="26" t="s">
        <v>3440</v>
      </c>
      <c r="D212" s="26" t="s">
        <v>3495</v>
      </c>
      <c r="E212" s="19">
        <v>33610</v>
      </c>
      <c r="F212" s="26" t="s">
        <v>3479</v>
      </c>
      <c r="G212" s="26" t="s">
        <v>3442</v>
      </c>
      <c r="H212" s="19" t="str">
        <f>VLOOKUP(E212,Subjective!$A$5:$B$1439,2,FALSE)</f>
        <v>Travel &amp; Subsistence</v>
      </c>
      <c r="I212" s="44">
        <v>100.35</v>
      </c>
      <c r="J212" s="45"/>
      <c r="K212" s="45">
        <f t="shared" si="28"/>
        <v>100.35</v>
      </c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6">
        <f t="shared" si="29"/>
        <v>0</v>
      </c>
      <c r="X212" s="45">
        <f t="shared" si="30"/>
        <v>0</v>
      </c>
      <c r="Y212" s="45">
        <f t="shared" si="27"/>
        <v>100.35</v>
      </c>
      <c r="Z212" s="46">
        <f t="shared" si="31"/>
        <v>0</v>
      </c>
      <c r="AA212" s="46">
        <f t="shared" si="32"/>
        <v>0</v>
      </c>
      <c r="AB212" s="46">
        <f t="shared" si="33"/>
        <v>0</v>
      </c>
      <c r="AC212" s="45"/>
      <c r="AF212" s="33">
        <f t="shared" si="34"/>
        <v>0</v>
      </c>
      <c r="AH212" s="24">
        <f t="shared" si="35"/>
        <v>0</v>
      </c>
    </row>
    <row r="213" spans="1:34" x14ac:dyDescent="0.35">
      <c r="A213" t="s">
        <v>241</v>
      </c>
      <c r="C213" s="26" t="s">
        <v>3440</v>
      </c>
      <c r="D213" s="26" t="s">
        <v>3495</v>
      </c>
      <c r="E213" s="19">
        <v>33610</v>
      </c>
      <c r="F213" s="26" t="s">
        <v>3485</v>
      </c>
      <c r="G213" s="26" t="s">
        <v>3442</v>
      </c>
      <c r="H213" s="19" t="str">
        <f>VLOOKUP(E213,Subjective!$A$5:$B$1439,2,FALSE)</f>
        <v>Travel &amp; Subsistence</v>
      </c>
      <c r="I213" s="44">
        <v>121.56</v>
      </c>
      <c r="J213" s="45"/>
      <c r="K213" s="45">
        <f t="shared" si="28"/>
        <v>121.56</v>
      </c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6">
        <f t="shared" si="29"/>
        <v>0</v>
      </c>
      <c r="X213" s="45">
        <f t="shared" si="30"/>
        <v>0</v>
      </c>
      <c r="Y213" s="45">
        <f t="shared" si="27"/>
        <v>121.56</v>
      </c>
      <c r="Z213" s="46">
        <f t="shared" si="31"/>
        <v>0</v>
      </c>
      <c r="AA213" s="46">
        <f t="shared" si="32"/>
        <v>0</v>
      </c>
      <c r="AB213" s="46">
        <f t="shared" si="33"/>
        <v>0</v>
      </c>
      <c r="AC213" s="45"/>
      <c r="AF213" s="33">
        <f t="shared" si="34"/>
        <v>0</v>
      </c>
      <c r="AH213" s="24">
        <f t="shared" si="35"/>
        <v>0</v>
      </c>
    </row>
    <row r="214" spans="1:34" x14ac:dyDescent="0.35">
      <c r="A214" t="s">
        <v>242</v>
      </c>
      <c r="C214" s="26" t="s">
        <v>3440</v>
      </c>
      <c r="D214" s="26" t="s">
        <v>3495</v>
      </c>
      <c r="E214" s="19">
        <v>34220</v>
      </c>
      <c r="F214" s="26" t="s">
        <v>3441</v>
      </c>
      <c r="G214" s="26" t="s">
        <v>3442</v>
      </c>
      <c r="H214" s="19" t="str">
        <f>VLOOKUP(E214,Subjective!$A$5:$B$1439,2,FALSE)</f>
        <v>Conferences And Seminars</v>
      </c>
      <c r="I214" s="44">
        <v>2999.97</v>
      </c>
      <c r="J214" s="45"/>
      <c r="K214" s="45">
        <f t="shared" si="28"/>
        <v>2999.97</v>
      </c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6">
        <f t="shared" si="29"/>
        <v>0</v>
      </c>
      <c r="X214" s="45">
        <f t="shared" si="30"/>
        <v>0</v>
      </c>
      <c r="Y214" s="45">
        <f t="shared" si="27"/>
        <v>2999.97</v>
      </c>
      <c r="Z214" s="46">
        <f t="shared" si="31"/>
        <v>0</v>
      </c>
      <c r="AA214" s="46">
        <f t="shared" si="32"/>
        <v>0</v>
      </c>
      <c r="AB214" s="46">
        <f t="shared" si="33"/>
        <v>0</v>
      </c>
      <c r="AC214" s="45"/>
      <c r="AF214" s="33">
        <f t="shared" si="34"/>
        <v>0</v>
      </c>
      <c r="AH214" s="24">
        <f t="shared" si="35"/>
        <v>0</v>
      </c>
    </row>
    <row r="215" spans="1:34" x14ac:dyDescent="0.35">
      <c r="A215" t="s">
        <v>243</v>
      </c>
      <c r="C215" s="26" t="s">
        <v>3440</v>
      </c>
      <c r="D215" s="26" t="s">
        <v>3496</v>
      </c>
      <c r="E215" s="19" t="s">
        <v>1788</v>
      </c>
      <c r="F215" s="26" t="s">
        <v>3441</v>
      </c>
      <c r="G215" s="26" t="s">
        <v>3442</v>
      </c>
      <c r="H215" s="19" t="str">
        <f>VLOOKUP(E215,Subjective!$A$5:$B$1439,2,FALSE)</f>
        <v>Admin &amp; Clerical Band 4</v>
      </c>
      <c r="I215" s="44">
        <v>6427.07</v>
      </c>
      <c r="J215" s="45"/>
      <c r="K215" s="45">
        <f t="shared" si="28"/>
        <v>6427.07</v>
      </c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6">
        <f t="shared" si="29"/>
        <v>0</v>
      </c>
      <c r="X215" s="45">
        <f t="shared" si="30"/>
        <v>6427.07</v>
      </c>
      <c r="Y215" s="45">
        <f t="shared" si="27"/>
        <v>0</v>
      </c>
      <c r="Z215" s="46">
        <f t="shared" si="31"/>
        <v>0</v>
      </c>
      <c r="AA215" s="46">
        <f t="shared" si="32"/>
        <v>0</v>
      </c>
      <c r="AB215" s="46">
        <f t="shared" si="33"/>
        <v>0</v>
      </c>
      <c r="AC215" s="45"/>
      <c r="AF215" s="33">
        <f t="shared" si="34"/>
        <v>0</v>
      </c>
      <c r="AH215" s="24">
        <f t="shared" si="35"/>
        <v>0</v>
      </c>
    </row>
    <row r="216" spans="1:34" x14ac:dyDescent="0.35">
      <c r="A216" t="s">
        <v>244</v>
      </c>
      <c r="C216" s="26" t="s">
        <v>3440</v>
      </c>
      <c r="D216" s="26" t="s">
        <v>3496</v>
      </c>
      <c r="E216" s="19">
        <v>32040</v>
      </c>
      <c r="F216" s="26" t="s">
        <v>3441</v>
      </c>
      <c r="G216" s="26" t="s">
        <v>3442</v>
      </c>
      <c r="H216" s="19" t="str">
        <f>VLOOKUP(E216,Subjective!$A$5:$B$1439,2,FALSE)</f>
        <v>Hardware &amp; Crockery</v>
      </c>
      <c r="I216" s="44">
        <v>675</v>
      </c>
      <c r="J216" s="45"/>
      <c r="K216" s="45">
        <f t="shared" si="28"/>
        <v>675</v>
      </c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6">
        <f t="shared" si="29"/>
        <v>0</v>
      </c>
      <c r="X216" s="45">
        <f t="shared" si="30"/>
        <v>0</v>
      </c>
      <c r="Y216" s="45">
        <f t="shared" si="27"/>
        <v>675</v>
      </c>
      <c r="Z216" s="46">
        <f t="shared" si="31"/>
        <v>0</v>
      </c>
      <c r="AA216" s="46">
        <f t="shared" si="32"/>
        <v>0</v>
      </c>
      <c r="AB216" s="46">
        <f t="shared" si="33"/>
        <v>0</v>
      </c>
      <c r="AC216" s="45"/>
      <c r="AF216" s="33">
        <f t="shared" si="34"/>
        <v>0</v>
      </c>
      <c r="AH216" s="24">
        <f t="shared" si="35"/>
        <v>0</v>
      </c>
    </row>
    <row r="217" spans="1:34" x14ac:dyDescent="0.35">
      <c r="A217" t="s">
        <v>245</v>
      </c>
      <c r="C217" s="26" t="s">
        <v>3440</v>
      </c>
      <c r="D217" s="26" t="s">
        <v>3496</v>
      </c>
      <c r="E217" s="19">
        <v>32080</v>
      </c>
      <c r="F217" s="26" t="s">
        <v>3441</v>
      </c>
      <c r="G217" s="26" t="s">
        <v>3442</v>
      </c>
      <c r="H217" s="19" t="str">
        <f>VLOOKUP(E217,Subjective!$A$5:$B$1439,2,FALSE)</f>
        <v>Catering Equipment - Leases</v>
      </c>
      <c r="I217" s="44">
        <v>67.2</v>
      </c>
      <c r="J217" s="45"/>
      <c r="K217" s="45">
        <f t="shared" si="28"/>
        <v>67.2</v>
      </c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6">
        <f t="shared" si="29"/>
        <v>0</v>
      </c>
      <c r="X217" s="45">
        <f t="shared" si="30"/>
        <v>0</v>
      </c>
      <c r="Y217" s="45">
        <f t="shared" si="27"/>
        <v>67.2</v>
      </c>
      <c r="Z217" s="46">
        <f t="shared" si="31"/>
        <v>0</v>
      </c>
      <c r="AA217" s="46">
        <f t="shared" si="32"/>
        <v>0</v>
      </c>
      <c r="AB217" s="46">
        <f t="shared" si="33"/>
        <v>0</v>
      </c>
      <c r="AC217" s="45"/>
      <c r="AF217" s="33">
        <f t="shared" si="34"/>
        <v>0</v>
      </c>
      <c r="AH217" s="24">
        <f t="shared" si="35"/>
        <v>0</v>
      </c>
    </row>
    <row r="218" spans="1:34" x14ac:dyDescent="0.35">
      <c r="A218" t="s">
        <v>246</v>
      </c>
      <c r="C218" s="26" t="s">
        <v>3440</v>
      </c>
      <c r="D218" s="26" t="s">
        <v>3496</v>
      </c>
      <c r="E218" s="19">
        <v>33610</v>
      </c>
      <c r="F218" s="26" t="s">
        <v>3479</v>
      </c>
      <c r="G218" s="26" t="s">
        <v>3442</v>
      </c>
      <c r="H218" s="19" t="str">
        <f>VLOOKUP(E218,Subjective!$A$5:$B$1439,2,FALSE)</f>
        <v>Travel &amp; Subsistence</v>
      </c>
      <c r="I218" s="44">
        <v>105.02</v>
      </c>
      <c r="J218" s="45"/>
      <c r="K218" s="45">
        <f t="shared" si="28"/>
        <v>105.02</v>
      </c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6">
        <f t="shared" si="29"/>
        <v>0</v>
      </c>
      <c r="X218" s="45">
        <f t="shared" si="30"/>
        <v>0</v>
      </c>
      <c r="Y218" s="45">
        <f t="shared" si="27"/>
        <v>105.02</v>
      </c>
      <c r="Z218" s="46">
        <f t="shared" si="31"/>
        <v>0</v>
      </c>
      <c r="AA218" s="46">
        <f t="shared" si="32"/>
        <v>0</v>
      </c>
      <c r="AB218" s="46">
        <f t="shared" si="33"/>
        <v>0</v>
      </c>
      <c r="AC218" s="45"/>
      <c r="AF218" s="33">
        <f t="shared" si="34"/>
        <v>0</v>
      </c>
      <c r="AH218" s="24">
        <f t="shared" si="35"/>
        <v>0</v>
      </c>
    </row>
    <row r="219" spans="1:34" x14ac:dyDescent="0.35">
      <c r="A219" t="s">
        <v>247</v>
      </c>
      <c r="C219" s="26" t="s">
        <v>3440</v>
      </c>
      <c r="D219" s="26" t="s">
        <v>3496</v>
      </c>
      <c r="E219" s="19">
        <v>33610</v>
      </c>
      <c r="F219" s="26" t="s">
        <v>3485</v>
      </c>
      <c r="G219" s="26" t="s">
        <v>3442</v>
      </c>
      <c r="H219" s="19" t="str">
        <f>VLOOKUP(E219,Subjective!$A$5:$B$1439,2,FALSE)</f>
        <v>Travel &amp; Subsistence</v>
      </c>
      <c r="I219" s="44">
        <v>28.25</v>
      </c>
      <c r="J219" s="45"/>
      <c r="K219" s="45">
        <f t="shared" si="28"/>
        <v>28.25</v>
      </c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6">
        <f t="shared" si="29"/>
        <v>0</v>
      </c>
      <c r="X219" s="45">
        <f t="shared" si="30"/>
        <v>0</v>
      </c>
      <c r="Y219" s="45">
        <f t="shared" si="27"/>
        <v>28.25</v>
      </c>
      <c r="Z219" s="46">
        <f t="shared" si="31"/>
        <v>0</v>
      </c>
      <c r="AA219" s="46">
        <f t="shared" si="32"/>
        <v>0</v>
      </c>
      <c r="AB219" s="46">
        <f t="shared" si="33"/>
        <v>0</v>
      </c>
      <c r="AC219" s="45"/>
      <c r="AF219" s="33">
        <f t="shared" si="34"/>
        <v>0</v>
      </c>
      <c r="AH219" s="24">
        <f t="shared" si="35"/>
        <v>0</v>
      </c>
    </row>
    <row r="220" spans="1:34" x14ac:dyDescent="0.35">
      <c r="A220" t="s">
        <v>248</v>
      </c>
      <c r="C220" s="26" t="s">
        <v>3440</v>
      </c>
      <c r="D220" s="26" t="s">
        <v>3496</v>
      </c>
      <c r="E220" s="19">
        <v>34200</v>
      </c>
      <c r="F220" s="26" t="s">
        <v>3441</v>
      </c>
      <c r="G220" s="26" t="s">
        <v>3442</v>
      </c>
      <c r="H220" s="19" t="str">
        <f>VLOOKUP(E220,Subjective!$A$5:$B$1439,2,FALSE)</f>
        <v>Training Expenses</v>
      </c>
      <c r="I220" s="44">
        <v>572.70000000000005</v>
      </c>
      <c r="J220" s="45"/>
      <c r="K220" s="45">
        <f t="shared" si="28"/>
        <v>572.70000000000005</v>
      </c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6">
        <f t="shared" si="29"/>
        <v>0</v>
      </c>
      <c r="X220" s="45">
        <f t="shared" si="30"/>
        <v>0</v>
      </c>
      <c r="Y220" s="45">
        <f t="shared" ref="Y220:Y283" si="36">IF((X220+Z220+AA220+AB220+U220+V220+W220)=0,I220,0)</f>
        <v>572.70000000000005</v>
      </c>
      <c r="Z220" s="46">
        <f t="shared" si="31"/>
        <v>0</v>
      </c>
      <c r="AA220" s="46">
        <f t="shared" si="32"/>
        <v>0</v>
      </c>
      <c r="AB220" s="46">
        <f t="shared" si="33"/>
        <v>0</v>
      </c>
      <c r="AC220" s="45"/>
      <c r="AF220" s="33">
        <f t="shared" si="34"/>
        <v>0</v>
      </c>
      <c r="AH220" s="24">
        <f t="shared" si="35"/>
        <v>0</v>
      </c>
    </row>
    <row r="221" spans="1:34" x14ac:dyDescent="0.35">
      <c r="A221" t="s">
        <v>249</v>
      </c>
      <c r="C221" s="26" t="s">
        <v>3440</v>
      </c>
      <c r="D221" s="26" t="s">
        <v>3496</v>
      </c>
      <c r="E221" s="19">
        <v>34220</v>
      </c>
      <c r="F221" s="26" t="s">
        <v>3441</v>
      </c>
      <c r="G221" s="26" t="s">
        <v>3442</v>
      </c>
      <c r="H221" s="19" t="str">
        <f>VLOOKUP(E221,Subjective!$A$5:$B$1439,2,FALSE)</f>
        <v>Conferences And Seminars</v>
      </c>
      <c r="I221" s="44">
        <v>8803.36</v>
      </c>
      <c r="J221" s="45"/>
      <c r="K221" s="45">
        <f t="shared" si="28"/>
        <v>8803.36</v>
      </c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6">
        <f t="shared" si="29"/>
        <v>0</v>
      </c>
      <c r="X221" s="45">
        <f t="shared" si="30"/>
        <v>0</v>
      </c>
      <c r="Y221" s="45">
        <f t="shared" si="36"/>
        <v>8803.36</v>
      </c>
      <c r="Z221" s="46">
        <f t="shared" si="31"/>
        <v>0</v>
      </c>
      <c r="AA221" s="46">
        <f t="shared" si="32"/>
        <v>0</v>
      </c>
      <c r="AB221" s="46">
        <f t="shared" si="33"/>
        <v>0</v>
      </c>
      <c r="AC221" s="45"/>
      <c r="AF221" s="33">
        <f t="shared" si="34"/>
        <v>0</v>
      </c>
      <c r="AH221" s="24">
        <f t="shared" si="35"/>
        <v>0</v>
      </c>
    </row>
    <row r="222" spans="1:34" x14ac:dyDescent="0.35">
      <c r="A222" t="s">
        <v>250</v>
      </c>
      <c r="C222" s="26" t="s">
        <v>3440</v>
      </c>
      <c r="D222" s="26" t="s">
        <v>3496</v>
      </c>
      <c r="E222" s="19">
        <v>34230</v>
      </c>
      <c r="F222" s="26" t="s">
        <v>3441</v>
      </c>
      <c r="G222" s="26" t="s">
        <v>3442</v>
      </c>
      <c r="H222" s="19" t="str">
        <f>VLOOKUP(E222,Subjective!$A$5:$B$1439,2,FALSE)</f>
        <v>ALS Courses / Training</v>
      </c>
      <c r="I222" s="44">
        <v>2369.36</v>
      </c>
      <c r="J222" s="45"/>
      <c r="K222" s="45">
        <f t="shared" si="28"/>
        <v>2369.36</v>
      </c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6">
        <f t="shared" si="29"/>
        <v>0</v>
      </c>
      <c r="X222" s="45">
        <f t="shared" si="30"/>
        <v>0</v>
      </c>
      <c r="Y222" s="45">
        <f t="shared" si="36"/>
        <v>2369.36</v>
      </c>
      <c r="Z222" s="46">
        <f t="shared" si="31"/>
        <v>0</v>
      </c>
      <c r="AA222" s="46">
        <f t="shared" si="32"/>
        <v>0</v>
      </c>
      <c r="AB222" s="46">
        <f t="shared" si="33"/>
        <v>0</v>
      </c>
      <c r="AC222" s="45"/>
      <c r="AF222" s="33">
        <f t="shared" si="34"/>
        <v>0</v>
      </c>
      <c r="AH222" s="24">
        <f t="shared" si="35"/>
        <v>0</v>
      </c>
    </row>
    <row r="223" spans="1:34" x14ac:dyDescent="0.35">
      <c r="A223" t="s">
        <v>251</v>
      </c>
      <c r="C223" s="26" t="s">
        <v>3440</v>
      </c>
      <c r="D223" s="26" t="s">
        <v>3496</v>
      </c>
      <c r="E223" s="19">
        <v>34250</v>
      </c>
      <c r="F223" s="26" t="s">
        <v>3441</v>
      </c>
      <c r="G223" s="26" t="s">
        <v>3442</v>
      </c>
      <c r="H223" s="19" t="str">
        <f>VLOOKUP(E223,Subjective!$A$5:$B$1439,2,FALSE)</f>
        <v>Lecture Fees</v>
      </c>
      <c r="I223" s="44">
        <v>7126.38</v>
      </c>
      <c r="J223" s="45"/>
      <c r="K223" s="45">
        <f t="shared" si="28"/>
        <v>7126.38</v>
      </c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6">
        <f t="shared" si="29"/>
        <v>0</v>
      </c>
      <c r="X223" s="45">
        <f t="shared" si="30"/>
        <v>0</v>
      </c>
      <c r="Y223" s="45">
        <f t="shared" si="36"/>
        <v>7126.38</v>
      </c>
      <c r="Z223" s="46">
        <f t="shared" si="31"/>
        <v>0</v>
      </c>
      <c r="AA223" s="46">
        <f t="shared" si="32"/>
        <v>0</v>
      </c>
      <c r="AB223" s="46">
        <f t="shared" si="33"/>
        <v>0</v>
      </c>
      <c r="AC223" s="45"/>
      <c r="AF223" s="33">
        <f t="shared" si="34"/>
        <v>0</v>
      </c>
      <c r="AH223" s="24">
        <f t="shared" si="35"/>
        <v>0</v>
      </c>
    </row>
    <row r="224" spans="1:34" x14ac:dyDescent="0.35">
      <c r="A224" t="s">
        <v>252</v>
      </c>
      <c r="C224" s="26" t="s">
        <v>3440</v>
      </c>
      <c r="D224" s="26" t="s">
        <v>3497</v>
      </c>
      <c r="E224" s="19">
        <v>33610</v>
      </c>
      <c r="F224" s="26" t="s">
        <v>3441</v>
      </c>
      <c r="G224" s="26" t="s">
        <v>3442</v>
      </c>
      <c r="H224" s="19" t="str">
        <f>VLOOKUP(E224,Subjective!$A$5:$B$1439,2,FALSE)</f>
        <v>Travel &amp; Subsistence</v>
      </c>
      <c r="I224" s="44">
        <v>437.6</v>
      </c>
      <c r="J224" s="45"/>
      <c r="K224" s="45">
        <f t="shared" si="28"/>
        <v>437.6</v>
      </c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6">
        <f t="shared" si="29"/>
        <v>0</v>
      </c>
      <c r="X224" s="45">
        <f t="shared" si="30"/>
        <v>0</v>
      </c>
      <c r="Y224" s="45">
        <f t="shared" si="36"/>
        <v>437.6</v>
      </c>
      <c r="Z224" s="46">
        <f t="shared" si="31"/>
        <v>0</v>
      </c>
      <c r="AA224" s="46">
        <f t="shared" si="32"/>
        <v>0</v>
      </c>
      <c r="AB224" s="46">
        <f t="shared" si="33"/>
        <v>0</v>
      </c>
      <c r="AC224" s="45"/>
      <c r="AF224" s="33">
        <f t="shared" si="34"/>
        <v>0</v>
      </c>
      <c r="AH224" s="24">
        <f t="shared" si="35"/>
        <v>0</v>
      </c>
    </row>
    <row r="225" spans="1:34" x14ac:dyDescent="0.35">
      <c r="A225" t="s">
        <v>253</v>
      </c>
      <c r="C225" s="26" t="s">
        <v>3440</v>
      </c>
      <c r="D225" s="26" t="s">
        <v>3497</v>
      </c>
      <c r="E225" s="19">
        <v>34220</v>
      </c>
      <c r="F225" s="26" t="s">
        <v>3441</v>
      </c>
      <c r="G225" s="26" t="s">
        <v>3442</v>
      </c>
      <c r="H225" s="19" t="str">
        <f>VLOOKUP(E225,Subjective!$A$5:$B$1439,2,FALSE)</f>
        <v>Conferences And Seminars</v>
      </c>
      <c r="I225" s="44">
        <v>3090.08</v>
      </c>
      <c r="J225" s="45"/>
      <c r="K225" s="45">
        <f t="shared" si="28"/>
        <v>3090.08</v>
      </c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6">
        <f t="shared" si="29"/>
        <v>0</v>
      </c>
      <c r="X225" s="45">
        <f t="shared" si="30"/>
        <v>0</v>
      </c>
      <c r="Y225" s="45">
        <f t="shared" si="36"/>
        <v>3090.08</v>
      </c>
      <c r="Z225" s="46">
        <f t="shared" si="31"/>
        <v>0</v>
      </c>
      <c r="AA225" s="46">
        <f t="shared" si="32"/>
        <v>0</v>
      </c>
      <c r="AB225" s="46">
        <f t="shared" si="33"/>
        <v>0</v>
      </c>
      <c r="AC225" s="45"/>
      <c r="AF225" s="33">
        <f t="shared" si="34"/>
        <v>0</v>
      </c>
      <c r="AH225" s="24">
        <f t="shared" si="35"/>
        <v>0</v>
      </c>
    </row>
    <row r="226" spans="1:34" x14ac:dyDescent="0.35">
      <c r="A226" t="s">
        <v>254</v>
      </c>
      <c r="C226" s="26" t="s">
        <v>3440</v>
      </c>
      <c r="D226" s="26" t="s">
        <v>3497</v>
      </c>
      <c r="E226" s="19">
        <v>34230</v>
      </c>
      <c r="F226" s="26" t="s">
        <v>3441</v>
      </c>
      <c r="G226" s="26" t="s">
        <v>3442</v>
      </c>
      <c r="H226" s="19" t="str">
        <f>VLOOKUP(E226,Subjective!$A$5:$B$1439,2,FALSE)</f>
        <v>ALS Courses / Training</v>
      </c>
      <c r="I226" s="44">
        <v>750</v>
      </c>
      <c r="J226" s="45"/>
      <c r="K226" s="45">
        <f t="shared" si="28"/>
        <v>750</v>
      </c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6">
        <f t="shared" si="29"/>
        <v>0</v>
      </c>
      <c r="X226" s="45">
        <f t="shared" si="30"/>
        <v>0</v>
      </c>
      <c r="Y226" s="45">
        <f t="shared" si="36"/>
        <v>750</v>
      </c>
      <c r="Z226" s="46">
        <f t="shared" si="31"/>
        <v>0</v>
      </c>
      <c r="AA226" s="46">
        <f t="shared" si="32"/>
        <v>0</v>
      </c>
      <c r="AB226" s="46">
        <f t="shared" si="33"/>
        <v>0</v>
      </c>
      <c r="AC226" s="45"/>
      <c r="AF226" s="33">
        <f t="shared" si="34"/>
        <v>0</v>
      </c>
      <c r="AH226" s="24">
        <f t="shared" si="35"/>
        <v>0</v>
      </c>
    </row>
    <row r="227" spans="1:34" x14ac:dyDescent="0.35">
      <c r="A227" t="s">
        <v>255</v>
      </c>
      <c r="C227" s="26" t="s">
        <v>3440</v>
      </c>
      <c r="D227" s="26" t="s">
        <v>3497</v>
      </c>
      <c r="E227" s="19">
        <v>35220</v>
      </c>
      <c r="F227" s="26" t="s">
        <v>3441</v>
      </c>
      <c r="G227" s="26" t="s">
        <v>3442</v>
      </c>
      <c r="H227" s="19" t="str">
        <f>VLOOKUP(E227,Subjective!$A$5:$B$1439,2,FALSE)</f>
        <v>Premises Lease Rent</v>
      </c>
      <c r="I227" s="44">
        <v>1492.55</v>
      </c>
      <c r="J227" s="45"/>
      <c r="K227" s="45">
        <f t="shared" si="28"/>
        <v>1492.55</v>
      </c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6">
        <f t="shared" si="29"/>
        <v>0</v>
      </c>
      <c r="X227" s="45">
        <f t="shared" si="30"/>
        <v>0</v>
      </c>
      <c r="Y227" s="45">
        <f t="shared" si="36"/>
        <v>1492.55</v>
      </c>
      <c r="Z227" s="46">
        <f t="shared" si="31"/>
        <v>0</v>
      </c>
      <c r="AA227" s="46">
        <f t="shared" si="32"/>
        <v>0</v>
      </c>
      <c r="AB227" s="46">
        <f t="shared" si="33"/>
        <v>0</v>
      </c>
      <c r="AC227" s="45"/>
      <c r="AF227" s="33">
        <f t="shared" si="34"/>
        <v>0</v>
      </c>
      <c r="AH227" s="24">
        <f t="shared" si="35"/>
        <v>0</v>
      </c>
    </row>
    <row r="228" spans="1:34" x14ac:dyDescent="0.35">
      <c r="A228" t="s">
        <v>256</v>
      </c>
      <c r="C228" s="26" t="s">
        <v>3440</v>
      </c>
      <c r="D228" s="26" t="s">
        <v>3498</v>
      </c>
      <c r="E228" s="19">
        <v>21000</v>
      </c>
      <c r="F228" s="26" t="s">
        <v>3441</v>
      </c>
      <c r="G228" s="26" t="s">
        <v>3442</v>
      </c>
      <c r="H228" s="19" t="str">
        <f>VLOOKUP(E228,Subjective!$A$5:$B$1439,2,FALSE)</f>
        <v>Consultant (M&amp;D)</v>
      </c>
      <c r="I228" s="44">
        <v>52052.84</v>
      </c>
      <c r="J228" s="45"/>
      <c r="K228" s="45">
        <f t="shared" si="28"/>
        <v>52052.84</v>
      </c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6">
        <f t="shared" si="29"/>
        <v>0</v>
      </c>
      <c r="X228" s="45">
        <f t="shared" si="30"/>
        <v>52052.84</v>
      </c>
      <c r="Y228" s="45">
        <f t="shared" si="36"/>
        <v>0</v>
      </c>
      <c r="Z228" s="46">
        <f t="shared" si="31"/>
        <v>0</v>
      </c>
      <c r="AA228" s="46">
        <f t="shared" si="32"/>
        <v>0</v>
      </c>
      <c r="AB228" s="46">
        <f t="shared" si="33"/>
        <v>0</v>
      </c>
      <c r="AC228" s="45"/>
      <c r="AF228" s="33">
        <f t="shared" si="34"/>
        <v>0</v>
      </c>
      <c r="AH228" s="24">
        <f t="shared" si="35"/>
        <v>0</v>
      </c>
    </row>
    <row r="229" spans="1:34" x14ac:dyDescent="0.35">
      <c r="A229" t="s">
        <v>257</v>
      </c>
      <c r="C229" s="26" t="s">
        <v>3440</v>
      </c>
      <c r="D229" s="26" t="s">
        <v>3498</v>
      </c>
      <c r="E229" s="19" t="s">
        <v>1788</v>
      </c>
      <c r="F229" s="26" t="s">
        <v>3441</v>
      </c>
      <c r="G229" s="26" t="s">
        <v>3442</v>
      </c>
      <c r="H229" s="19" t="str">
        <f>VLOOKUP(E229,Subjective!$A$5:$B$1439,2,FALSE)</f>
        <v>Admin &amp; Clerical Band 4</v>
      </c>
      <c r="I229" s="44">
        <v>7649.48</v>
      </c>
      <c r="J229" s="45"/>
      <c r="K229" s="45">
        <f t="shared" si="28"/>
        <v>7649.48</v>
      </c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6">
        <f t="shared" si="29"/>
        <v>0</v>
      </c>
      <c r="X229" s="45">
        <f t="shared" si="30"/>
        <v>7649.48</v>
      </c>
      <c r="Y229" s="45">
        <f t="shared" si="36"/>
        <v>0</v>
      </c>
      <c r="Z229" s="46">
        <f t="shared" si="31"/>
        <v>0</v>
      </c>
      <c r="AA229" s="46">
        <f t="shared" si="32"/>
        <v>0</v>
      </c>
      <c r="AB229" s="46">
        <f t="shared" si="33"/>
        <v>0</v>
      </c>
      <c r="AC229" s="45"/>
      <c r="AF229" s="33">
        <f t="shared" si="34"/>
        <v>0</v>
      </c>
      <c r="AH229" s="24">
        <f t="shared" si="35"/>
        <v>0</v>
      </c>
    </row>
    <row r="230" spans="1:34" x14ac:dyDescent="0.35">
      <c r="A230" t="s">
        <v>258</v>
      </c>
      <c r="C230" s="26" t="s">
        <v>3440</v>
      </c>
      <c r="D230" s="26" t="s">
        <v>3498</v>
      </c>
      <c r="E230" s="19" t="s">
        <v>1790</v>
      </c>
      <c r="F230" s="26" t="s">
        <v>3441</v>
      </c>
      <c r="G230" s="26" t="s">
        <v>3442</v>
      </c>
      <c r="H230" s="19" t="str">
        <f>VLOOKUP(E230,Subjective!$A$5:$B$1439,2,FALSE)</f>
        <v>Admin &amp; Clerical Band 5</v>
      </c>
      <c r="I230" s="44">
        <v>27883.01</v>
      </c>
      <c r="J230" s="45"/>
      <c r="K230" s="45">
        <f t="shared" si="28"/>
        <v>27883.01</v>
      </c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6">
        <f t="shared" si="29"/>
        <v>0</v>
      </c>
      <c r="X230" s="45">
        <f t="shared" si="30"/>
        <v>27883.01</v>
      </c>
      <c r="Y230" s="45">
        <f t="shared" si="36"/>
        <v>0</v>
      </c>
      <c r="Z230" s="46">
        <f t="shared" si="31"/>
        <v>0</v>
      </c>
      <c r="AA230" s="46">
        <f t="shared" si="32"/>
        <v>0</v>
      </c>
      <c r="AB230" s="46">
        <f t="shared" si="33"/>
        <v>0</v>
      </c>
      <c r="AC230" s="45"/>
      <c r="AF230" s="33">
        <f t="shared" si="34"/>
        <v>0</v>
      </c>
      <c r="AH230" s="24">
        <f t="shared" si="35"/>
        <v>0</v>
      </c>
    </row>
    <row r="231" spans="1:34" x14ac:dyDescent="0.35">
      <c r="A231" t="s">
        <v>259</v>
      </c>
      <c r="C231" s="26" t="s">
        <v>3440</v>
      </c>
      <c r="D231" s="26" t="s">
        <v>3498</v>
      </c>
      <c r="E231" s="19" t="s">
        <v>1792</v>
      </c>
      <c r="F231" s="26" t="s">
        <v>3441</v>
      </c>
      <c r="G231" s="26" t="s">
        <v>3442</v>
      </c>
      <c r="H231" s="19" t="str">
        <f>VLOOKUP(E231,Subjective!$A$5:$B$1439,2,FALSE)</f>
        <v>Admin &amp; Clerical Band 6</v>
      </c>
      <c r="I231" s="44">
        <v>23896.42</v>
      </c>
      <c r="J231" s="45"/>
      <c r="K231" s="45">
        <f t="shared" si="28"/>
        <v>23896.42</v>
      </c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6">
        <f t="shared" si="29"/>
        <v>0</v>
      </c>
      <c r="X231" s="45">
        <f t="shared" si="30"/>
        <v>23896.42</v>
      </c>
      <c r="Y231" s="45">
        <f t="shared" si="36"/>
        <v>0</v>
      </c>
      <c r="Z231" s="46">
        <f t="shared" si="31"/>
        <v>0</v>
      </c>
      <c r="AA231" s="46">
        <f t="shared" si="32"/>
        <v>0</v>
      </c>
      <c r="AB231" s="46">
        <f t="shared" si="33"/>
        <v>0</v>
      </c>
      <c r="AC231" s="45"/>
      <c r="AF231" s="33">
        <f t="shared" si="34"/>
        <v>0</v>
      </c>
      <c r="AH231" s="24">
        <f t="shared" si="35"/>
        <v>0</v>
      </c>
    </row>
    <row r="232" spans="1:34" x14ac:dyDescent="0.35">
      <c r="A232" t="s">
        <v>260</v>
      </c>
      <c r="C232" s="26" t="s">
        <v>3440</v>
      </c>
      <c r="D232" s="26" t="s">
        <v>3498</v>
      </c>
      <c r="E232" s="19">
        <v>32040</v>
      </c>
      <c r="F232" s="26" t="s">
        <v>3441</v>
      </c>
      <c r="G232" s="26" t="s">
        <v>3442</v>
      </c>
      <c r="H232" s="19" t="str">
        <f>VLOOKUP(E232,Subjective!$A$5:$B$1439,2,FALSE)</f>
        <v>Hardware &amp; Crockery</v>
      </c>
      <c r="I232" s="44">
        <v>119.52</v>
      </c>
      <c r="J232" s="45"/>
      <c r="K232" s="45">
        <f t="shared" si="28"/>
        <v>119.52</v>
      </c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6">
        <f t="shared" si="29"/>
        <v>0</v>
      </c>
      <c r="X232" s="45">
        <f t="shared" si="30"/>
        <v>0</v>
      </c>
      <c r="Y232" s="45">
        <f t="shared" si="36"/>
        <v>119.52</v>
      </c>
      <c r="Z232" s="46">
        <f t="shared" si="31"/>
        <v>0</v>
      </c>
      <c r="AA232" s="46">
        <f t="shared" si="32"/>
        <v>0</v>
      </c>
      <c r="AB232" s="46">
        <f t="shared" si="33"/>
        <v>0</v>
      </c>
      <c r="AC232" s="45"/>
      <c r="AF232" s="33">
        <f t="shared" si="34"/>
        <v>0</v>
      </c>
      <c r="AH232" s="24">
        <f t="shared" si="35"/>
        <v>0</v>
      </c>
    </row>
    <row r="233" spans="1:34" x14ac:dyDescent="0.35">
      <c r="A233" t="s">
        <v>261</v>
      </c>
      <c r="C233" s="26" t="s">
        <v>3440</v>
      </c>
      <c r="D233" s="26" t="s">
        <v>3498</v>
      </c>
      <c r="E233" s="19">
        <v>32070</v>
      </c>
      <c r="F233" s="26" t="s">
        <v>3441</v>
      </c>
      <c r="G233" s="26" t="s">
        <v>3442</v>
      </c>
      <c r="H233" s="19" t="str">
        <f>VLOOKUP(E233,Subjective!$A$5:$B$1439,2,FALSE)</f>
        <v>Catering Equipment - Disposable</v>
      </c>
      <c r="I233" s="44">
        <v>21.6</v>
      </c>
      <c r="J233" s="45"/>
      <c r="K233" s="45">
        <f t="shared" si="28"/>
        <v>21.6</v>
      </c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6">
        <f t="shared" si="29"/>
        <v>0</v>
      </c>
      <c r="X233" s="45">
        <f t="shared" si="30"/>
        <v>0</v>
      </c>
      <c r="Y233" s="45">
        <f t="shared" si="36"/>
        <v>21.6</v>
      </c>
      <c r="Z233" s="46">
        <f t="shared" si="31"/>
        <v>0</v>
      </c>
      <c r="AA233" s="46">
        <f t="shared" si="32"/>
        <v>0</v>
      </c>
      <c r="AB233" s="46">
        <f t="shared" si="33"/>
        <v>0</v>
      </c>
      <c r="AC233" s="45"/>
      <c r="AF233" s="33">
        <f t="shared" si="34"/>
        <v>0</v>
      </c>
      <c r="AH233" s="24">
        <f t="shared" si="35"/>
        <v>0</v>
      </c>
    </row>
    <row r="234" spans="1:34" x14ac:dyDescent="0.35">
      <c r="A234" t="s">
        <v>262</v>
      </c>
      <c r="C234" s="26" t="s">
        <v>3440</v>
      </c>
      <c r="D234" s="26" t="s">
        <v>3498</v>
      </c>
      <c r="E234" s="19">
        <v>32080</v>
      </c>
      <c r="F234" s="26" t="s">
        <v>3441</v>
      </c>
      <c r="G234" s="26" t="s">
        <v>3442</v>
      </c>
      <c r="H234" s="19" t="str">
        <f>VLOOKUP(E234,Subjective!$A$5:$B$1439,2,FALSE)</f>
        <v>Catering Equipment - Leases</v>
      </c>
      <c r="I234" s="44">
        <v>92.34</v>
      </c>
      <c r="J234" s="45"/>
      <c r="K234" s="45">
        <f t="shared" si="28"/>
        <v>92.34</v>
      </c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6">
        <f t="shared" si="29"/>
        <v>0</v>
      </c>
      <c r="X234" s="45">
        <f t="shared" si="30"/>
        <v>0</v>
      </c>
      <c r="Y234" s="45">
        <f t="shared" si="36"/>
        <v>92.34</v>
      </c>
      <c r="Z234" s="46">
        <f t="shared" si="31"/>
        <v>0</v>
      </c>
      <c r="AA234" s="46">
        <f t="shared" si="32"/>
        <v>0</v>
      </c>
      <c r="AB234" s="46">
        <f t="shared" si="33"/>
        <v>0</v>
      </c>
      <c r="AC234" s="45"/>
      <c r="AF234" s="33">
        <f t="shared" si="34"/>
        <v>0</v>
      </c>
      <c r="AH234" s="24">
        <f t="shared" si="35"/>
        <v>0</v>
      </c>
    </row>
    <row r="235" spans="1:34" x14ac:dyDescent="0.35">
      <c r="A235" t="s">
        <v>263</v>
      </c>
      <c r="C235" s="26" t="s">
        <v>3440</v>
      </c>
      <c r="D235" s="26" t="s">
        <v>3498</v>
      </c>
      <c r="E235" s="19">
        <v>33610</v>
      </c>
      <c r="F235" s="26" t="s">
        <v>3441</v>
      </c>
      <c r="G235" s="26" t="s">
        <v>3442</v>
      </c>
      <c r="H235" s="19" t="str">
        <f>VLOOKUP(E235,Subjective!$A$5:$B$1439,2,FALSE)</f>
        <v>Travel &amp; Subsistence</v>
      </c>
      <c r="I235" s="44">
        <v>1447.63</v>
      </c>
      <c r="J235" s="45"/>
      <c r="K235" s="45">
        <f t="shared" si="28"/>
        <v>1447.63</v>
      </c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6">
        <f t="shared" si="29"/>
        <v>0</v>
      </c>
      <c r="X235" s="45">
        <f t="shared" si="30"/>
        <v>0</v>
      </c>
      <c r="Y235" s="45">
        <f t="shared" si="36"/>
        <v>1447.63</v>
      </c>
      <c r="Z235" s="46">
        <f t="shared" si="31"/>
        <v>0</v>
      </c>
      <c r="AA235" s="46">
        <f t="shared" si="32"/>
        <v>0</v>
      </c>
      <c r="AB235" s="46">
        <f t="shared" si="33"/>
        <v>0</v>
      </c>
      <c r="AC235" s="45"/>
      <c r="AF235" s="33">
        <f t="shared" si="34"/>
        <v>0</v>
      </c>
      <c r="AH235" s="24">
        <f t="shared" si="35"/>
        <v>0</v>
      </c>
    </row>
    <row r="236" spans="1:34" x14ac:dyDescent="0.35">
      <c r="A236" t="s">
        <v>264</v>
      </c>
      <c r="C236" s="26" t="s">
        <v>3440</v>
      </c>
      <c r="D236" s="26" t="s">
        <v>3498</v>
      </c>
      <c r="E236" s="19">
        <v>33610</v>
      </c>
      <c r="F236" s="26" t="s">
        <v>3479</v>
      </c>
      <c r="G236" s="26" t="s">
        <v>3442</v>
      </c>
      <c r="H236" s="19" t="str">
        <f>VLOOKUP(E236,Subjective!$A$5:$B$1439,2,FALSE)</f>
        <v>Travel &amp; Subsistence</v>
      </c>
      <c r="I236" s="44">
        <v>210.05</v>
      </c>
      <c r="J236" s="45"/>
      <c r="K236" s="45">
        <f t="shared" si="28"/>
        <v>210.05</v>
      </c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6">
        <f t="shared" si="29"/>
        <v>0</v>
      </c>
      <c r="X236" s="45">
        <f t="shared" si="30"/>
        <v>0</v>
      </c>
      <c r="Y236" s="45">
        <f t="shared" si="36"/>
        <v>210.05</v>
      </c>
      <c r="Z236" s="46">
        <f t="shared" si="31"/>
        <v>0</v>
      </c>
      <c r="AA236" s="46">
        <f t="shared" si="32"/>
        <v>0</v>
      </c>
      <c r="AB236" s="46">
        <f t="shared" si="33"/>
        <v>0</v>
      </c>
      <c r="AC236" s="45"/>
      <c r="AF236" s="33">
        <f t="shared" si="34"/>
        <v>0</v>
      </c>
      <c r="AH236" s="24">
        <f t="shared" si="35"/>
        <v>0</v>
      </c>
    </row>
    <row r="237" spans="1:34" x14ac:dyDescent="0.35">
      <c r="A237" t="s">
        <v>265</v>
      </c>
      <c r="C237" s="26" t="s">
        <v>3440</v>
      </c>
      <c r="D237" s="26" t="s">
        <v>3498</v>
      </c>
      <c r="E237" s="19">
        <v>33610</v>
      </c>
      <c r="F237" s="26" t="s">
        <v>3485</v>
      </c>
      <c r="G237" s="26" t="s">
        <v>3442</v>
      </c>
      <c r="H237" s="19" t="str">
        <f>VLOOKUP(E237,Subjective!$A$5:$B$1439,2,FALSE)</f>
        <v>Travel &amp; Subsistence</v>
      </c>
      <c r="I237" s="44">
        <v>594.34</v>
      </c>
      <c r="J237" s="45"/>
      <c r="K237" s="45">
        <f t="shared" si="28"/>
        <v>594.34</v>
      </c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6">
        <f t="shared" si="29"/>
        <v>0</v>
      </c>
      <c r="X237" s="45">
        <f t="shared" si="30"/>
        <v>0</v>
      </c>
      <c r="Y237" s="45">
        <f t="shared" si="36"/>
        <v>594.34</v>
      </c>
      <c r="Z237" s="46">
        <f t="shared" si="31"/>
        <v>0</v>
      </c>
      <c r="AA237" s="46">
        <f t="shared" si="32"/>
        <v>0</v>
      </c>
      <c r="AB237" s="46">
        <f t="shared" si="33"/>
        <v>0</v>
      </c>
      <c r="AC237" s="45"/>
      <c r="AF237" s="33">
        <f t="shared" si="34"/>
        <v>0</v>
      </c>
      <c r="AH237" s="24">
        <f t="shared" si="35"/>
        <v>0</v>
      </c>
    </row>
    <row r="238" spans="1:34" x14ac:dyDescent="0.35">
      <c r="A238" t="s">
        <v>266</v>
      </c>
      <c r="C238" s="26" t="s">
        <v>3440</v>
      </c>
      <c r="D238" s="26" t="s">
        <v>3498</v>
      </c>
      <c r="E238" s="19">
        <v>34220</v>
      </c>
      <c r="F238" s="26" t="s">
        <v>3441</v>
      </c>
      <c r="G238" s="26" t="s">
        <v>3442</v>
      </c>
      <c r="H238" s="19" t="str">
        <f>VLOOKUP(E238,Subjective!$A$5:$B$1439,2,FALSE)</f>
        <v>Conferences And Seminars</v>
      </c>
      <c r="I238" s="44">
        <v>19.2</v>
      </c>
      <c r="J238" s="45"/>
      <c r="K238" s="45">
        <f t="shared" si="28"/>
        <v>19.2</v>
      </c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6">
        <f t="shared" si="29"/>
        <v>0</v>
      </c>
      <c r="X238" s="45">
        <f t="shared" si="30"/>
        <v>0</v>
      </c>
      <c r="Y238" s="45">
        <f t="shared" si="36"/>
        <v>19.2</v>
      </c>
      <c r="Z238" s="46">
        <f t="shared" si="31"/>
        <v>0</v>
      </c>
      <c r="AA238" s="46">
        <f t="shared" si="32"/>
        <v>0</v>
      </c>
      <c r="AB238" s="46">
        <f t="shared" si="33"/>
        <v>0</v>
      </c>
      <c r="AC238" s="45"/>
      <c r="AF238" s="33">
        <f t="shared" si="34"/>
        <v>0</v>
      </c>
      <c r="AH238" s="24">
        <f t="shared" si="35"/>
        <v>0</v>
      </c>
    </row>
    <row r="239" spans="1:34" x14ac:dyDescent="0.35">
      <c r="A239" t="s">
        <v>267</v>
      </c>
      <c r="C239" s="26" t="s">
        <v>3440</v>
      </c>
      <c r="D239" s="26" t="s">
        <v>3498</v>
      </c>
      <c r="E239" s="19">
        <v>37480</v>
      </c>
      <c r="F239" s="26" t="s">
        <v>3441</v>
      </c>
      <c r="G239" s="26" t="s">
        <v>3442</v>
      </c>
      <c r="H239" s="19" t="str">
        <f>VLOOKUP(E239,Subjective!$A$5:$B$1439,2,FALSE)</f>
        <v>Translation Costs</v>
      </c>
      <c r="I239" s="44">
        <v>156</v>
      </c>
      <c r="J239" s="45"/>
      <c r="K239" s="45">
        <f t="shared" si="28"/>
        <v>156</v>
      </c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6">
        <f t="shared" si="29"/>
        <v>0</v>
      </c>
      <c r="X239" s="45">
        <f t="shared" si="30"/>
        <v>0</v>
      </c>
      <c r="Y239" s="45">
        <f t="shared" si="36"/>
        <v>156</v>
      </c>
      <c r="Z239" s="46">
        <f t="shared" si="31"/>
        <v>0</v>
      </c>
      <c r="AA239" s="46">
        <f t="shared" si="32"/>
        <v>0</v>
      </c>
      <c r="AB239" s="46">
        <f t="shared" si="33"/>
        <v>0</v>
      </c>
      <c r="AC239" s="45"/>
      <c r="AF239" s="33">
        <f t="shared" si="34"/>
        <v>0</v>
      </c>
      <c r="AH239" s="24">
        <f t="shared" si="35"/>
        <v>0</v>
      </c>
    </row>
    <row r="240" spans="1:34" x14ac:dyDescent="0.35">
      <c r="A240" t="s">
        <v>268</v>
      </c>
      <c r="C240" s="26" t="s">
        <v>3440</v>
      </c>
      <c r="D240" s="26" t="s">
        <v>3499</v>
      </c>
      <c r="E240" s="19">
        <v>32080</v>
      </c>
      <c r="F240" s="26" t="s">
        <v>3441</v>
      </c>
      <c r="G240" s="26" t="s">
        <v>3442</v>
      </c>
      <c r="H240" s="19" t="str">
        <f>VLOOKUP(E240,Subjective!$A$5:$B$1439,2,FALSE)</f>
        <v>Catering Equipment - Leases</v>
      </c>
      <c r="I240" s="44">
        <v>34.1</v>
      </c>
      <c r="J240" s="45"/>
      <c r="K240" s="45">
        <f t="shared" si="28"/>
        <v>34.1</v>
      </c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6">
        <f t="shared" si="29"/>
        <v>0</v>
      </c>
      <c r="X240" s="45">
        <f t="shared" si="30"/>
        <v>0</v>
      </c>
      <c r="Y240" s="45">
        <f t="shared" si="36"/>
        <v>34.1</v>
      </c>
      <c r="Z240" s="46">
        <f t="shared" si="31"/>
        <v>0</v>
      </c>
      <c r="AA240" s="46">
        <f t="shared" si="32"/>
        <v>0</v>
      </c>
      <c r="AB240" s="46">
        <f t="shared" si="33"/>
        <v>0</v>
      </c>
      <c r="AC240" s="45"/>
      <c r="AF240" s="33">
        <f t="shared" si="34"/>
        <v>0</v>
      </c>
      <c r="AH240" s="24">
        <f t="shared" si="35"/>
        <v>0</v>
      </c>
    </row>
    <row r="241" spans="1:34" x14ac:dyDescent="0.35">
      <c r="A241" t="s">
        <v>269</v>
      </c>
      <c r="C241" s="26" t="s">
        <v>3440</v>
      </c>
      <c r="D241" s="26" t="s">
        <v>3499</v>
      </c>
      <c r="E241" s="19">
        <v>33000</v>
      </c>
      <c r="F241" s="26" t="s">
        <v>3441</v>
      </c>
      <c r="G241" s="26" t="s">
        <v>3442</v>
      </c>
      <c r="H241" s="19" t="str">
        <f>VLOOKUP(E241,Subjective!$A$5:$B$1439,2,FALSE)</f>
        <v>Printing Costs</v>
      </c>
      <c r="I241" s="44">
        <v>450</v>
      </c>
      <c r="J241" s="45"/>
      <c r="K241" s="45">
        <f t="shared" si="28"/>
        <v>450</v>
      </c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6">
        <f t="shared" si="29"/>
        <v>0</v>
      </c>
      <c r="X241" s="45">
        <f t="shared" si="30"/>
        <v>0</v>
      </c>
      <c r="Y241" s="45">
        <f t="shared" si="36"/>
        <v>450</v>
      </c>
      <c r="Z241" s="46">
        <f t="shared" si="31"/>
        <v>0</v>
      </c>
      <c r="AA241" s="46">
        <f t="shared" si="32"/>
        <v>0</v>
      </c>
      <c r="AB241" s="46">
        <f t="shared" si="33"/>
        <v>0</v>
      </c>
      <c r="AC241" s="45"/>
      <c r="AF241" s="33">
        <f t="shared" si="34"/>
        <v>0</v>
      </c>
      <c r="AH241" s="24">
        <f t="shared" si="35"/>
        <v>0</v>
      </c>
    </row>
    <row r="242" spans="1:34" x14ac:dyDescent="0.35">
      <c r="A242" t="s">
        <v>270</v>
      </c>
      <c r="C242" s="26" t="s">
        <v>3440</v>
      </c>
      <c r="D242" s="26" t="s">
        <v>3499</v>
      </c>
      <c r="E242" s="19">
        <v>33610</v>
      </c>
      <c r="F242" s="26" t="s">
        <v>3441</v>
      </c>
      <c r="G242" s="26" t="s">
        <v>3442</v>
      </c>
      <c r="H242" s="19" t="str">
        <f>VLOOKUP(E242,Subjective!$A$5:$B$1439,2,FALSE)</f>
        <v>Travel &amp; Subsistence</v>
      </c>
      <c r="I242" s="44">
        <v>723.7</v>
      </c>
      <c r="J242" s="45"/>
      <c r="K242" s="45">
        <f t="shared" si="28"/>
        <v>723.7</v>
      </c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6">
        <f t="shared" si="29"/>
        <v>0</v>
      </c>
      <c r="X242" s="45">
        <f t="shared" si="30"/>
        <v>0</v>
      </c>
      <c r="Y242" s="45">
        <f t="shared" si="36"/>
        <v>723.7</v>
      </c>
      <c r="Z242" s="46">
        <f t="shared" si="31"/>
        <v>0</v>
      </c>
      <c r="AA242" s="46">
        <f t="shared" si="32"/>
        <v>0</v>
      </c>
      <c r="AB242" s="46">
        <f t="shared" si="33"/>
        <v>0</v>
      </c>
      <c r="AC242" s="45"/>
      <c r="AF242" s="33">
        <f t="shared" si="34"/>
        <v>0</v>
      </c>
      <c r="AH242" s="24">
        <f t="shared" si="35"/>
        <v>0</v>
      </c>
    </row>
    <row r="243" spans="1:34" x14ac:dyDescent="0.35">
      <c r="A243" t="s">
        <v>271</v>
      </c>
      <c r="C243" s="26" t="s">
        <v>3440</v>
      </c>
      <c r="D243" s="26" t="s">
        <v>3499</v>
      </c>
      <c r="E243" s="19">
        <v>34230</v>
      </c>
      <c r="F243" s="26" t="s">
        <v>3441</v>
      </c>
      <c r="G243" s="26" t="s">
        <v>3442</v>
      </c>
      <c r="H243" s="19" t="str">
        <f>VLOOKUP(E243,Subjective!$A$5:$B$1439,2,FALSE)</f>
        <v>ALS Courses / Training</v>
      </c>
      <c r="I243" s="44">
        <v>5818.4</v>
      </c>
      <c r="J243" s="45"/>
      <c r="K243" s="45">
        <f t="shared" si="28"/>
        <v>5818.4</v>
      </c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6">
        <f t="shared" si="29"/>
        <v>0</v>
      </c>
      <c r="X243" s="45">
        <f t="shared" si="30"/>
        <v>0</v>
      </c>
      <c r="Y243" s="45">
        <f t="shared" si="36"/>
        <v>5818.4</v>
      </c>
      <c r="Z243" s="46">
        <f t="shared" si="31"/>
        <v>0</v>
      </c>
      <c r="AA243" s="46">
        <f t="shared" si="32"/>
        <v>0</v>
      </c>
      <c r="AB243" s="46">
        <f t="shared" si="33"/>
        <v>0</v>
      </c>
      <c r="AC243" s="45"/>
      <c r="AF243" s="33">
        <f t="shared" si="34"/>
        <v>0</v>
      </c>
      <c r="AH243" s="24">
        <f t="shared" si="35"/>
        <v>0</v>
      </c>
    </row>
    <row r="244" spans="1:34" x14ac:dyDescent="0.35">
      <c r="A244" t="s">
        <v>272</v>
      </c>
      <c r="C244" s="26" t="s">
        <v>3440</v>
      </c>
      <c r="D244" s="26" t="s">
        <v>3499</v>
      </c>
      <c r="E244" s="19">
        <v>34250</v>
      </c>
      <c r="F244" s="26" t="s">
        <v>3441</v>
      </c>
      <c r="G244" s="26" t="s">
        <v>3442</v>
      </c>
      <c r="H244" s="19" t="str">
        <f>VLOOKUP(E244,Subjective!$A$5:$B$1439,2,FALSE)</f>
        <v>Lecture Fees</v>
      </c>
      <c r="I244" s="44">
        <v>500</v>
      </c>
      <c r="J244" s="45"/>
      <c r="K244" s="45">
        <f t="shared" si="28"/>
        <v>500</v>
      </c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6">
        <f t="shared" si="29"/>
        <v>0</v>
      </c>
      <c r="X244" s="45">
        <f t="shared" si="30"/>
        <v>0</v>
      </c>
      <c r="Y244" s="45">
        <f t="shared" si="36"/>
        <v>500</v>
      </c>
      <c r="Z244" s="46">
        <f t="shared" si="31"/>
        <v>0</v>
      </c>
      <c r="AA244" s="46">
        <f t="shared" si="32"/>
        <v>0</v>
      </c>
      <c r="AB244" s="46">
        <f t="shared" si="33"/>
        <v>0</v>
      </c>
      <c r="AC244" s="45"/>
      <c r="AF244" s="33">
        <f t="shared" si="34"/>
        <v>0</v>
      </c>
      <c r="AH244" s="24">
        <f t="shared" si="35"/>
        <v>0</v>
      </c>
    </row>
    <row r="245" spans="1:34" x14ac:dyDescent="0.35">
      <c r="A245" t="s">
        <v>273</v>
      </c>
      <c r="C245" s="26" t="s">
        <v>3440</v>
      </c>
      <c r="D245" s="26" t="s">
        <v>3499</v>
      </c>
      <c r="E245" s="19">
        <v>35510</v>
      </c>
      <c r="F245" s="26" t="s">
        <v>3441</v>
      </c>
      <c r="G245" s="26" t="s">
        <v>3442</v>
      </c>
      <c r="H245" s="19" t="str">
        <f>VLOOKUP(E245,Subjective!$A$5:$B$1439,2,FALSE)</f>
        <v>Office Equipment &amp; Materials : Purchase</v>
      </c>
      <c r="I245" s="44">
        <v>705.6</v>
      </c>
      <c r="J245" s="45"/>
      <c r="K245" s="45">
        <f t="shared" si="28"/>
        <v>705.6</v>
      </c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6">
        <f t="shared" si="29"/>
        <v>0</v>
      </c>
      <c r="X245" s="45">
        <f t="shared" si="30"/>
        <v>0</v>
      </c>
      <c r="Y245" s="45">
        <f t="shared" si="36"/>
        <v>705.6</v>
      </c>
      <c r="Z245" s="46">
        <f t="shared" si="31"/>
        <v>0</v>
      </c>
      <c r="AA245" s="46">
        <f t="shared" si="32"/>
        <v>0</v>
      </c>
      <c r="AB245" s="46">
        <f t="shared" si="33"/>
        <v>0</v>
      </c>
      <c r="AC245" s="45"/>
      <c r="AF245" s="33">
        <f t="shared" si="34"/>
        <v>0</v>
      </c>
      <c r="AH245" s="24">
        <f t="shared" si="35"/>
        <v>0</v>
      </c>
    </row>
    <row r="246" spans="1:34" x14ac:dyDescent="0.35">
      <c r="A246" t="s">
        <v>274</v>
      </c>
      <c r="C246" s="26" t="s">
        <v>3440</v>
      </c>
      <c r="D246" s="26" t="s">
        <v>3500</v>
      </c>
      <c r="E246" s="19">
        <v>38350</v>
      </c>
      <c r="F246" s="26" t="s">
        <v>3441</v>
      </c>
      <c r="G246" s="26" t="s">
        <v>3442</v>
      </c>
      <c r="H246" s="19" t="str">
        <f>VLOOKUP(E246,Subjective!$A$5:$B$1439,2,FALSE)</f>
        <v>SLA : Other NHS Organisations</v>
      </c>
      <c r="I246" s="44">
        <v>26817</v>
      </c>
      <c r="J246" s="45"/>
      <c r="K246" s="45">
        <f t="shared" si="28"/>
        <v>26817</v>
      </c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6">
        <f t="shared" si="29"/>
        <v>0</v>
      </c>
      <c r="X246" s="45">
        <f t="shared" si="30"/>
        <v>0</v>
      </c>
      <c r="Y246" s="45">
        <f t="shared" si="36"/>
        <v>26817</v>
      </c>
      <c r="Z246" s="46">
        <f t="shared" si="31"/>
        <v>0</v>
      </c>
      <c r="AA246" s="46">
        <f t="shared" si="32"/>
        <v>0</v>
      </c>
      <c r="AB246" s="46">
        <f t="shared" si="33"/>
        <v>0</v>
      </c>
      <c r="AC246" s="45"/>
      <c r="AF246" s="33">
        <f t="shared" si="34"/>
        <v>0</v>
      </c>
      <c r="AH246" s="24">
        <f t="shared" si="35"/>
        <v>0</v>
      </c>
    </row>
    <row r="247" spans="1:34" x14ac:dyDescent="0.35">
      <c r="A247" t="s">
        <v>275</v>
      </c>
      <c r="C247" s="26" t="s">
        <v>3440</v>
      </c>
      <c r="D247" s="26" t="s">
        <v>3501</v>
      </c>
      <c r="E247" s="19">
        <v>34220</v>
      </c>
      <c r="F247" s="26" t="s">
        <v>3441</v>
      </c>
      <c r="G247" s="26" t="s">
        <v>3442</v>
      </c>
      <c r="H247" s="19" t="str">
        <f>VLOOKUP(E247,Subjective!$A$5:$B$1439,2,FALSE)</f>
        <v>Conferences And Seminars</v>
      </c>
      <c r="I247" s="44">
        <v>880</v>
      </c>
      <c r="J247" s="45"/>
      <c r="K247" s="45">
        <f t="shared" si="28"/>
        <v>880</v>
      </c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6">
        <f t="shared" si="29"/>
        <v>0</v>
      </c>
      <c r="X247" s="45">
        <f t="shared" si="30"/>
        <v>0</v>
      </c>
      <c r="Y247" s="45">
        <f t="shared" si="36"/>
        <v>880</v>
      </c>
      <c r="Z247" s="46">
        <f t="shared" si="31"/>
        <v>0</v>
      </c>
      <c r="AA247" s="46">
        <f t="shared" si="32"/>
        <v>0</v>
      </c>
      <c r="AB247" s="46">
        <f t="shared" si="33"/>
        <v>0</v>
      </c>
      <c r="AC247" s="45"/>
      <c r="AF247" s="33">
        <f t="shared" si="34"/>
        <v>0</v>
      </c>
      <c r="AH247" s="24">
        <f t="shared" si="35"/>
        <v>0</v>
      </c>
    </row>
    <row r="248" spans="1:34" x14ac:dyDescent="0.35">
      <c r="A248" t="s">
        <v>276</v>
      </c>
      <c r="C248" s="26" t="s">
        <v>3440</v>
      </c>
      <c r="D248" s="26" t="s">
        <v>3501</v>
      </c>
      <c r="E248" s="19">
        <v>34230</v>
      </c>
      <c r="F248" s="26" t="s">
        <v>3441</v>
      </c>
      <c r="G248" s="26" t="s">
        <v>3442</v>
      </c>
      <c r="H248" s="19" t="str">
        <f>VLOOKUP(E248,Subjective!$A$5:$B$1439,2,FALSE)</f>
        <v>ALS Courses / Training</v>
      </c>
      <c r="I248" s="44">
        <v>189.3</v>
      </c>
      <c r="J248" s="45"/>
      <c r="K248" s="45">
        <f t="shared" si="28"/>
        <v>189.3</v>
      </c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6">
        <f t="shared" si="29"/>
        <v>0</v>
      </c>
      <c r="X248" s="45">
        <f t="shared" si="30"/>
        <v>0</v>
      </c>
      <c r="Y248" s="45">
        <f t="shared" si="36"/>
        <v>189.3</v>
      </c>
      <c r="Z248" s="46">
        <f t="shared" si="31"/>
        <v>0</v>
      </c>
      <c r="AA248" s="46">
        <f t="shared" si="32"/>
        <v>0</v>
      </c>
      <c r="AB248" s="46">
        <f t="shared" si="33"/>
        <v>0</v>
      </c>
      <c r="AC248" s="45"/>
      <c r="AF248" s="33">
        <f t="shared" si="34"/>
        <v>0</v>
      </c>
      <c r="AH248" s="24">
        <f t="shared" si="35"/>
        <v>0</v>
      </c>
    </row>
    <row r="249" spans="1:34" x14ac:dyDescent="0.35">
      <c r="A249" t="s">
        <v>277</v>
      </c>
      <c r="C249" s="26" t="s">
        <v>3440</v>
      </c>
      <c r="D249" s="26" t="s">
        <v>3502</v>
      </c>
      <c r="E249" s="19">
        <v>33610</v>
      </c>
      <c r="F249" s="26" t="s">
        <v>3441</v>
      </c>
      <c r="G249" s="26" t="s">
        <v>3442</v>
      </c>
      <c r="H249" s="19" t="str">
        <f>VLOOKUP(E249,Subjective!$A$5:$B$1439,2,FALSE)</f>
        <v>Travel &amp; Subsistence</v>
      </c>
      <c r="I249" s="44">
        <v>49.25</v>
      </c>
      <c r="J249" s="45"/>
      <c r="K249" s="45">
        <f t="shared" si="28"/>
        <v>49.25</v>
      </c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6">
        <f t="shared" si="29"/>
        <v>0</v>
      </c>
      <c r="X249" s="45">
        <f t="shared" si="30"/>
        <v>0</v>
      </c>
      <c r="Y249" s="45">
        <f t="shared" si="36"/>
        <v>49.25</v>
      </c>
      <c r="Z249" s="46">
        <f t="shared" si="31"/>
        <v>0</v>
      </c>
      <c r="AA249" s="46">
        <f t="shared" si="32"/>
        <v>0</v>
      </c>
      <c r="AB249" s="46">
        <f t="shared" si="33"/>
        <v>0</v>
      </c>
      <c r="AC249" s="45"/>
      <c r="AF249" s="33">
        <f t="shared" si="34"/>
        <v>0</v>
      </c>
      <c r="AH249" s="24">
        <f t="shared" si="35"/>
        <v>0</v>
      </c>
    </row>
    <row r="250" spans="1:34" x14ac:dyDescent="0.35">
      <c r="A250" t="s">
        <v>278</v>
      </c>
      <c r="C250" s="26" t="s">
        <v>3440</v>
      </c>
      <c r="D250" s="26" t="s">
        <v>3502</v>
      </c>
      <c r="E250" s="19">
        <v>34220</v>
      </c>
      <c r="F250" s="26" t="s">
        <v>3441</v>
      </c>
      <c r="G250" s="26" t="s">
        <v>3442</v>
      </c>
      <c r="H250" s="19" t="str">
        <f>VLOOKUP(E250,Subjective!$A$5:$B$1439,2,FALSE)</f>
        <v>Conferences And Seminars</v>
      </c>
      <c r="I250" s="44">
        <v>814.5</v>
      </c>
      <c r="J250" s="45"/>
      <c r="K250" s="45">
        <f t="shared" si="28"/>
        <v>814.5</v>
      </c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6">
        <f t="shared" si="29"/>
        <v>0</v>
      </c>
      <c r="X250" s="45">
        <f t="shared" si="30"/>
        <v>0</v>
      </c>
      <c r="Y250" s="45">
        <f t="shared" si="36"/>
        <v>814.5</v>
      </c>
      <c r="Z250" s="46">
        <f t="shared" si="31"/>
        <v>0</v>
      </c>
      <c r="AA250" s="46">
        <f t="shared" si="32"/>
        <v>0</v>
      </c>
      <c r="AB250" s="46">
        <f t="shared" si="33"/>
        <v>0</v>
      </c>
      <c r="AC250" s="45"/>
      <c r="AF250" s="33">
        <f t="shared" si="34"/>
        <v>0</v>
      </c>
      <c r="AH250" s="24">
        <f t="shared" si="35"/>
        <v>0</v>
      </c>
    </row>
    <row r="251" spans="1:34" x14ac:dyDescent="0.35">
      <c r="A251" t="s">
        <v>279</v>
      </c>
      <c r="C251" s="26" t="s">
        <v>3440</v>
      </c>
      <c r="D251" s="26" t="s">
        <v>3503</v>
      </c>
      <c r="E251" s="19">
        <v>36520</v>
      </c>
      <c r="F251" s="26" t="s">
        <v>3441</v>
      </c>
      <c r="G251" s="26" t="s">
        <v>3442</v>
      </c>
      <c r="H251" s="19" t="str">
        <f>VLOOKUP(E251,Subjective!$A$5:$B$1439,2,FALSE)</f>
        <v>External Payroll provider costs</v>
      </c>
      <c r="I251" s="44">
        <v>58195.14</v>
      </c>
      <c r="J251" s="45"/>
      <c r="K251" s="45">
        <f t="shared" si="28"/>
        <v>58195.14</v>
      </c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6">
        <f t="shared" si="29"/>
        <v>0</v>
      </c>
      <c r="X251" s="45">
        <f t="shared" si="30"/>
        <v>0</v>
      </c>
      <c r="Y251" s="45">
        <f t="shared" si="36"/>
        <v>58195.14</v>
      </c>
      <c r="Z251" s="46">
        <f t="shared" si="31"/>
        <v>0</v>
      </c>
      <c r="AA251" s="46">
        <f t="shared" si="32"/>
        <v>0</v>
      </c>
      <c r="AB251" s="46">
        <f t="shared" si="33"/>
        <v>0</v>
      </c>
      <c r="AC251" s="45"/>
      <c r="AF251" s="33">
        <f t="shared" si="34"/>
        <v>0</v>
      </c>
      <c r="AH251" s="24">
        <f t="shared" si="35"/>
        <v>0</v>
      </c>
    </row>
    <row r="252" spans="1:34" x14ac:dyDescent="0.35">
      <c r="A252" t="s">
        <v>280</v>
      </c>
      <c r="C252" s="26" t="s">
        <v>3440</v>
      </c>
      <c r="D252" s="26" t="s">
        <v>3503</v>
      </c>
      <c r="E252" s="19">
        <v>36520</v>
      </c>
      <c r="F252" s="26" t="s">
        <v>3472</v>
      </c>
      <c r="G252" s="26" t="s">
        <v>3456</v>
      </c>
      <c r="H252" s="19" t="str">
        <f>VLOOKUP(E252,Subjective!$A$5:$B$1439,2,FALSE)</f>
        <v>External Payroll provider costs</v>
      </c>
      <c r="I252" s="44">
        <v>3412.15</v>
      </c>
      <c r="J252" s="45"/>
      <c r="K252" s="45">
        <f t="shared" si="28"/>
        <v>3412.15</v>
      </c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6">
        <f t="shared" si="29"/>
        <v>0</v>
      </c>
      <c r="X252" s="45">
        <f t="shared" si="30"/>
        <v>0</v>
      </c>
      <c r="Y252" s="45">
        <f t="shared" si="36"/>
        <v>3412.15</v>
      </c>
      <c r="Z252" s="46">
        <f t="shared" si="31"/>
        <v>0</v>
      </c>
      <c r="AA252" s="46">
        <f t="shared" si="32"/>
        <v>0</v>
      </c>
      <c r="AB252" s="46">
        <f t="shared" si="33"/>
        <v>0</v>
      </c>
      <c r="AC252" s="45"/>
      <c r="AF252" s="33">
        <f t="shared" si="34"/>
        <v>0</v>
      </c>
      <c r="AH252" s="24">
        <f t="shared" si="35"/>
        <v>0</v>
      </c>
    </row>
    <row r="253" spans="1:34" x14ac:dyDescent="0.35">
      <c r="A253" t="s">
        <v>281</v>
      </c>
      <c r="C253" s="26" t="s">
        <v>3440</v>
      </c>
      <c r="D253" s="26" t="s">
        <v>3504</v>
      </c>
      <c r="E253" s="19">
        <v>4620</v>
      </c>
      <c r="F253" s="26" t="s">
        <v>3441</v>
      </c>
      <c r="G253" s="26" t="s">
        <v>3442</v>
      </c>
      <c r="H253" s="19" t="str">
        <f>VLOOKUP(E253,Subjective!$A$5:$B$1439,2,FALSE)</f>
        <v>Course Fee Income (Ed &amp; Tr)</v>
      </c>
      <c r="I253" s="44">
        <v>-1100</v>
      </c>
      <c r="J253" s="45"/>
      <c r="K253" s="45">
        <f t="shared" si="28"/>
        <v>-1100</v>
      </c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6">
        <f t="shared" si="29"/>
        <v>-1100</v>
      </c>
      <c r="X253" s="45">
        <f t="shared" si="30"/>
        <v>0</v>
      </c>
      <c r="Y253" s="45">
        <f t="shared" si="36"/>
        <v>0</v>
      </c>
      <c r="Z253" s="46">
        <f t="shared" si="31"/>
        <v>0</v>
      </c>
      <c r="AA253" s="46">
        <f t="shared" si="32"/>
        <v>0</v>
      </c>
      <c r="AB253" s="46">
        <f t="shared" si="33"/>
        <v>0</v>
      </c>
      <c r="AC253" s="45"/>
      <c r="AF253" s="33">
        <f t="shared" si="34"/>
        <v>-1100</v>
      </c>
      <c r="AH253" s="24">
        <f t="shared" si="35"/>
        <v>0</v>
      </c>
    </row>
    <row r="254" spans="1:34" x14ac:dyDescent="0.35">
      <c r="A254" t="s">
        <v>282</v>
      </c>
      <c r="C254" s="26" t="s">
        <v>3440</v>
      </c>
      <c r="D254" s="26" t="s">
        <v>3504</v>
      </c>
      <c r="E254" s="19">
        <v>6000</v>
      </c>
      <c r="F254" s="26" t="s">
        <v>3441</v>
      </c>
      <c r="G254" s="26" t="s">
        <v>3442</v>
      </c>
      <c r="H254" s="19" t="str">
        <f>VLOOKUP(E254,Subjective!$A$5:$B$1439,2,FALSE)</f>
        <v>Inc Gen - Training</v>
      </c>
      <c r="I254" s="44">
        <v>-100</v>
      </c>
      <c r="J254" s="45"/>
      <c r="K254" s="45">
        <f t="shared" si="28"/>
        <v>-100</v>
      </c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6">
        <f t="shared" si="29"/>
        <v>-100</v>
      </c>
      <c r="X254" s="45">
        <f t="shared" si="30"/>
        <v>0</v>
      </c>
      <c r="Y254" s="45">
        <f t="shared" si="36"/>
        <v>0</v>
      </c>
      <c r="Z254" s="46">
        <f t="shared" si="31"/>
        <v>0</v>
      </c>
      <c r="AA254" s="46">
        <f t="shared" si="32"/>
        <v>0</v>
      </c>
      <c r="AB254" s="46">
        <f t="shared" si="33"/>
        <v>0</v>
      </c>
      <c r="AC254" s="45"/>
      <c r="AF254" s="33">
        <f t="shared" si="34"/>
        <v>-100</v>
      </c>
      <c r="AH254" s="24">
        <f t="shared" si="35"/>
        <v>0</v>
      </c>
    </row>
    <row r="255" spans="1:34" x14ac:dyDescent="0.35">
      <c r="A255" t="s">
        <v>283</v>
      </c>
      <c r="C255" s="26" t="s">
        <v>3440</v>
      </c>
      <c r="D255" s="26" t="s">
        <v>3504</v>
      </c>
      <c r="E255" s="19">
        <v>32080</v>
      </c>
      <c r="F255" s="26" t="s">
        <v>3441</v>
      </c>
      <c r="G255" s="26" t="s">
        <v>3442</v>
      </c>
      <c r="H255" s="19" t="str">
        <f>VLOOKUP(E255,Subjective!$A$5:$B$1439,2,FALSE)</f>
        <v>Catering Equipment - Leases</v>
      </c>
      <c r="I255" s="44">
        <v>311.64</v>
      </c>
      <c r="J255" s="45"/>
      <c r="K255" s="45">
        <f t="shared" si="28"/>
        <v>311.64</v>
      </c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6">
        <f t="shared" si="29"/>
        <v>0</v>
      </c>
      <c r="X255" s="45">
        <f t="shared" si="30"/>
        <v>0</v>
      </c>
      <c r="Y255" s="45">
        <f t="shared" si="36"/>
        <v>311.64</v>
      </c>
      <c r="Z255" s="46">
        <f t="shared" si="31"/>
        <v>0</v>
      </c>
      <c r="AA255" s="46">
        <f t="shared" si="32"/>
        <v>0</v>
      </c>
      <c r="AB255" s="46">
        <f t="shared" si="33"/>
        <v>0</v>
      </c>
      <c r="AC255" s="45"/>
      <c r="AF255" s="33">
        <f t="shared" si="34"/>
        <v>0</v>
      </c>
      <c r="AH255" s="24">
        <f t="shared" si="35"/>
        <v>0</v>
      </c>
    </row>
    <row r="256" spans="1:34" x14ac:dyDescent="0.35">
      <c r="A256" t="s">
        <v>284</v>
      </c>
      <c r="C256" s="26" t="s">
        <v>3440</v>
      </c>
      <c r="D256" s="26" t="s">
        <v>3504</v>
      </c>
      <c r="E256" s="19">
        <v>33610</v>
      </c>
      <c r="F256" s="26" t="s">
        <v>3441</v>
      </c>
      <c r="G256" s="26" t="s">
        <v>3442</v>
      </c>
      <c r="H256" s="19" t="str">
        <f>VLOOKUP(E256,Subjective!$A$5:$B$1439,2,FALSE)</f>
        <v>Travel &amp; Subsistence</v>
      </c>
      <c r="I256" s="44">
        <v>369.32</v>
      </c>
      <c r="J256" s="45"/>
      <c r="K256" s="45">
        <f t="shared" si="28"/>
        <v>369.32</v>
      </c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6">
        <f t="shared" si="29"/>
        <v>0</v>
      </c>
      <c r="X256" s="45">
        <f t="shared" si="30"/>
        <v>0</v>
      </c>
      <c r="Y256" s="45">
        <f t="shared" si="36"/>
        <v>369.32</v>
      </c>
      <c r="Z256" s="46">
        <f t="shared" si="31"/>
        <v>0</v>
      </c>
      <c r="AA256" s="46">
        <f t="shared" si="32"/>
        <v>0</v>
      </c>
      <c r="AB256" s="46">
        <f t="shared" si="33"/>
        <v>0</v>
      </c>
      <c r="AC256" s="45"/>
      <c r="AF256" s="33">
        <f t="shared" si="34"/>
        <v>0</v>
      </c>
      <c r="AH256" s="24">
        <f t="shared" si="35"/>
        <v>0</v>
      </c>
    </row>
    <row r="257" spans="1:34" x14ac:dyDescent="0.35">
      <c r="A257" t="s">
        <v>285</v>
      </c>
      <c r="C257" s="26" t="s">
        <v>3440</v>
      </c>
      <c r="D257" s="26" t="s">
        <v>3504</v>
      </c>
      <c r="E257" s="19">
        <v>34230</v>
      </c>
      <c r="F257" s="26" t="s">
        <v>3441</v>
      </c>
      <c r="G257" s="26" t="s">
        <v>3442</v>
      </c>
      <c r="H257" s="19" t="str">
        <f>VLOOKUP(E257,Subjective!$A$5:$B$1439,2,FALSE)</f>
        <v>ALS Courses / Training</v>
      </c>
      <c r="I257" s="44">
        <v>9798.7800000000007</v>
      </c>
      <c r="J257" s="45"/>
      <c r="K257" s="45">
        <f t="shared" si="28"/>
        <v>9798.7800000000007</v>
      </c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6">
        <f t="shared" si="29"/>
        <v>0</v>
      </c>
      <c r="X257" s="45">
        <f t="shared" si="30"/>
        <v>0</v>
      </c>
      <c r="Y257" s="45">
        <f t="shared" si="36"/>
        <v>9798.7800000000007</v>
      </c>
      <c r="Z257" s="46">
        <f t="shared" si="31"/>
        <v>0</v>
      </c>
      <c r="AA257" s="46">
        <f t="shared" si="32"/>
        <v>0</v>
      </c>
      <c r="AB257" s="46">
        <f t="shared" si="33"/>
        <v>0</v>
      </c>
      <c r="AC257" s="45"/>
      <c r="AF257" s="33">
        <f t="shared" si="34"/>
        <v>0</v>
      </c>
      <c r="AH257" s="24">
        <f t="shared" si="35"/>
        <v>0</v>
      </c>
    </row>
    <row r="258" spans="1:34" x14ac:dyDescent="0.35">
      <c r="A258" t="s">
        <v>286</v>
      </c>
      <c r="C258" s="26" t="s">
        <v>3440</v>
      </c>
      <c r="D258" s="26" t="s">
        <v>3505</v>
      </c>
      <c r="E258" s="19" t="s">
        <v>1790</v>
      </c>
      <c r="F258" s="26" t="s">
        <v>3441</v>
      </c>
      <c r="G258" s="26" t="s">
        <v>3442</v>
      </c>
      <c r="H258" s="19" t="str">
        <f>VLOOKUP(E258,Subjective!$A$5:$B$1439,2,FALSE)</f>
        <v>Admin &amp; Clerical Band 5</v>
      </c>
      <c r="I258" s="44">
        <v>7696.89</v>
      </c>
      <c r="J258" s="45"/>
      <c r="K258" s="45">
        <f t="shared" si="28"/>
        <v>7696.89</v>
      </c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6">
        <f t="shared" si="29"/>
        <v>0</v>
      </c>
      <c r="X258" s="45">
        <f t="shared" si="30"/>
        <v>7696.89</v>
      </c>
      <c r="Y258" s="45">
        <f t="shared" si="36"/>
        <v>0</v>
      </c>
      <c r="Z258" s="46">
        <f t="shared" si="31"/>
        <v>0</v>
      </c>
      <c r="AA258" s="46">
        <f t="shared" si="32"/>
        <v>0</v>
      </c>
      <c r="AB258" s="46">
        <f t="shared" si="33"/>
        <v>0</v>
      </c>
      <c r="AC258" s="45"/>
      <c r="AF258" s="33">
        <f t="shared" si="34"/>
        <v>0</v>
      </c>
      <c r="AH258" s="24">
        <f t="shared" si="35"/>
        <v>0</v>
      </c>
    </row>
    <row r="259" spans="1:34" x14ac:dyDescent="0.35">
      <c r="A259" t="s">
        <v>287</v>
      </c>
      <c r="C259" s="26" t="s">
        <v>3440</v>
      </c>
      <c r="D259" s="26" t="s">
        <v>3505</v>
      </c>
      <c r="E259" s="19">
        <v>32070</v>
      </c>
      <c r="F259" s="26" t="s">
        <v>3441</v>
      </c>
      <c r="G259" s="26" t="s">
        <v>3442</v>
      </c>
      <c r="H259" s="19" t="str">
        <f>VLOOKUP(E259,Subjective!$A$5:$B$1439,2,FALSE)</f>
        <v>Catering Equipment - Disposable</v>
      </c>
      <c r="I259" s="44">
        <v>632.22</v>
      </c>
      <c r="J259" s="45"/>
      <c r="K259" s="45">
        <f t="shared" si="28"/>
        <v>632.22</v>
      </c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6">
        <f t="shared" si="29"/>
        <v>0</v>
      </c>
      <c r="X259" s="45">
        <f t="shared" si="30"/>
        <v>0</v>
      </c>
      <c r="Y259" s="45">
        <f t="shared" si="36"/>
        <v>632.22</v>
      </c>
      <c r="Z259" s="46">
        <f t="shared" si="31"/>
        <v>0</v>
      </c>
      <c r="AA259" s="46">
        <f t="shared" si="32"/>
        <v>0</v>
      </c>
      <c r="AB259" s="46">
        <f t="shared" si="33"/>
        <v>0</v>
      </c>
      <c r="AC259" s="45"/>
      <c r="AF259" s="33">
        <f t="shared" si="34"/>
        <v>0</v>
      </c>
      <c r="AH259" s="24">
        <f t="shared" si="35"/>
        <v>0</v>
      </c>
    </row>
    <row r="260" spans="1:34" x14ac:dyDescent="0.35">
      <c r="A260" t="s">
        <v>288</v>
      </c>
      <c r="C260" s="26" t="s">
        <v>3440</v>
      </c>
      <c r="D260" s="26" t="s">
        <v>3505</v>
      </c>
      <c r="E260" s="19">
        <v>32080</v>
      </c>
      <c r="F260" s="26" t="s">
        <v>3441</v>
      </c>
      <c r="G260" s="26" t="s">
        <v>3442</v>
      </c>
      <c r="H260" s="19" t="str">
        <f>VLOOKUP(E260,Subjective!$A$5:$B$1439,2,FALSE)</f>
        <v>Catering Equipment - Leases</v>
      </c>
      <c r="I260" s="44">
        <v>520.5</v>
      </c>
      <c r="J260" s="45"/>
      <c r="K260" s="45">
        <f t="shared" si="28"/>
        <v>520.5</v>
      </c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6">
        <f t="shared" si="29"/>
        <v>0</v>
      </c>
      <c r="X260" s="45">
        <f t="shared" si="30"/>
        <v>0</v>
      </c>
      <c r="Y260" s="45">
        <f t="shared" si="36"/>
        <v>520.5</v>
      </c>
      <c r="Z260" s="46">
        <f t="shared" si="31"/>
        <v>0</v>
      </c>
      <c r="AA260" s="46">
        <f t="shared" si="32"/>
        <v>0</v>
      </c>
      <c r="AB260" s="46">
        <f t="shared" si="33"/>
        <v>0</v>
      </c>
      <c r="AC260" s="45"/>
      <c r="AF260" s="33">
        <f t="shared" si="34"/>
        <v>0</v>
      </c>
      <c r="AH260" s="24">
        <f t="shared" si="35"/>
        <v>0</v>
      </c>
    </row>
    <row r="261" spans="1:34" x14ac:dyDescent="0.35">
      <c r="A261" t="s">
        <v>289</v>
      </c>
      <c r="C261" s="26" t="s">
        <v>3440</v>
      </c>
      <c r="D261" s="26" t="s">
        <v>3505</v>
      </c>
      <c r="E261" s="19">
        <v>32200</v>
      </c>
      <c r="F261" s="26" t="s">
        <v>3441</v>
      </c>
      <c r="G261" s="26" t="s">
        <v>3442</v>
      </c>
      <c r="H261" s="19" t="str">
        <f>VLOOKUP(E261,Subjective!$A$5:$B$1439,2,FALSE)</f>
        <v>External Contracts : Catering</v>
      </c>
      <c r="I261" s="44">
        <v>695</v>
      </c>
      <c r="J261" s="45"/>
      <c r="K261" s="45">
        <f t="shared" si="28"/>
        <v>695</v>
      </c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6">
        <f t="shared" si="29"/>
        <v>0</v>
      </c>
      <c r="X261" s="45">
        <f t="shared" si="30"/>
        <v>0</v>
      </c>
      <c r="Y261" s="45">
        <f t="shared" si="36"/>
        <v>695</v>
      </c>
      <c r="Z261" s="46">
        <f t="shared" si="31"/>
        <v>0</v>
      </c>
      <c r="AA261" s="46">
        <f t="shared" si="32"/>
        <v>0</v>
      </c>
      <c r="AB261" s="46">
        <f t="shared" si="33"/>
        <v>0</v>
      </c>
      <c r="AC261" s="45"/>
      <c r="AF261" s="33">
        <f t="shared" si="34"/>
        <v>0</v>
      </c>
      <c r="AH261" s="24">
        <f t="shared" si="35"/>
        <v>0</v>
      </c>
    </row>
    <row r="262" spans="1:34" x14ac:dyDescent="0.35">
      <c r="A262" t="s">
        <v>290</v>
      </c>
      <c r="C262" s="26" t="s">
        <v>3440</v>
      </c>
      <c r="D262" s="26" t="s">
        <v>3505</v>
      </c>
      <c r="E262" s="19">
        <v>33610</v>
      </c>
      <c r="F262" s="26" t="s">
        <v>3441</v>
      </c>
      <c r="G262" s="26" t="s">
        <v>3442</v>
      </c>
      <c r="H262" s="19" t="str">
        <f>VLOOKUP(E262,Subjective!$A$5:$B$1439,2,FALSE)</f>
        <v>Travel &amp; Subsistence</v>
      </c>
      <c r="I262" s="44">
        <v>261.10000000000002</v>
      </c>
      <c r="J262" s="45"/>
      <c r="K262" s="45">
        <f t="shared" si="28"/>
        <v>261.10000000000002</v>
      </c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6">
        <f t="shared" si="29"/>
        <v>0</v>
      </c>
      <c r="X262" s="45">
        <f t="shared" si="30"/>
        <v>0</v>
      </c>
      <c r="Y262" s="45">
        <f t="shared" si="36"/>
        <v>261.10000000000002</v>
      </c>
      <c r="Z262" s="46">
        <f t="shared" si="31"/>
        <v>0</v>
      </c>
      <c r="AA262" s="46">
        <f t="shared" si="32"/>
        <v>0</v>
      </c>
      <c r="AB262" s="46">
        <f t="shared" si="33"/>
        <v>0</v>
      </c>
      <c r="AC262" s="45"/>
      <c r="AF262" s="33">
        <f t="shared" si="34"/>
        <v>0</v>
      </c>
      <c r="AH262" s="24">
        <f t="shared" si="35"/>
        <v>0</v>
      </c>
    </row>
    <row r="263" spans="1:34" x14ac:dyDescent="0.35">
      <c r="A263" t="s">
        <v>291</v>
      </c>
      <c r="C263" s="26" t="s">
        <v>3440</v>
      </c>
      <c r="D263" s="26" t="s">
        <v>3505</v>
      </c>
      <c r="E263" s="19">
        <v>34200</v>
      </c>
      <c r="F263" s="26" t="s">
        <v>3441</v>
      </c>
      <c r="G263" s="26" t="s">
        <v>3442</v>
      </c>
      <c r="H263" s="19" t="str">
        <f>VLOOKUP(E263,Subjective!$A$5:$B$1439,2,FALSE)</f>
        <v>Training Expenses</v>
      </c>
      <c r="I263" s="44">
        <v>8696</v>
      </c>
      <c r="J263" s="45"/>
      <c r="K263" s="45">
        <f t="shared" si="28"/>
        <v>8696</v>
      </c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6">
        <f t="shared" si="29"/>
        <v>0</v>
      </c>
      <c r="X263" s="45">
        <f t="shared" si="30"/>
        <v>0</v>
      </c>
      <c r="Y263" s="45">
        <f t="shared" si="36"/>
        <v>8696</v>
      </c>
      <c r="Z263" s="46">
        <f t="shared" si="31"/>
        <v>0</v>
      </c>
      <c r="AA263" s="46">
        <f t="shared" si="32"/>
        <v>0</v>
      </c>
      <c r="AB263" s="46">
        <f t="shared" si="33"/>
        <v>0</v>
      </c>
      <c r="AC263" s="45"/>
      <c r="AF263" s="33">
        <f t="shared" si="34"/>
        <v>0</v>
      </c>
      <c r="AH263" s="24">
        <f t="shared" si="35"/>
        <v>0</v>
      </c>
    </row>
    <row r="264" spans="1:34" x14ac:dyDescent="0.35">
      <c r="A264" t="s">
        <v>292</v>
      </c>
      <c r="C264" s="26" t="s">
        <v>3440</v>
      </c>
      <c r="D264" s="26" t="s">
        <v>3505</v>
      </c>
      <c r="E264" s="19">
        <v>34220</v>
      </c>
      <c r="F264" s="26" t="s">
        <v>3441</v>
      </c>
      <c r="G264" s="26" t="s">
        <v>3442</v>
      </c>
      <c r="H264" s="19" t="str">
        <f>VLOOKUP(E264,Subjective!$A$5:$B$1439,2,FALSE)</f>
        <v>Conferences And Seminars</v>
      </c>
      <c r="I264" s="44">
        <v>4304.5</v>
      </c>
      <c r="J264" s="45"/>
      <c r="K264" s="45">
        <f t="shared" si="28"/>
        <v>4304.5</v>
      </c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6">
        <f t="shared" si="29"/>
        <v>0</v>
      </c>
      <c r="X264" s="45">
        <f t="shared" si="30"/>
        <v>0</v>
      </c>
      <c r="Y264" s="45">
        <f t="shared" si="36"/>
        <v>4304.5</v>
      </c>
      <c r="Z264" s="46">
        <f t="shared" si="31"/>
        <v>0</v>
      </c>
      <c r="AA264" s="46">
        <f t="shared" si="32"/>
        <v>0</v>
      </c>
      <c r="AB264" s="46">
        <f t="shared" si="33"/>
        <v>0</v>
      </c>
      <c r="AC264" s="45"/>
      <c r="AF264" s="33">
        <f t="shared" si="34"/>
        <v>0</v>
      </c>
      <c r="AH264" s="24">
        <f t="shared" si="35"/>
        <v>0</v>
      </c>
    </row>
    <row r="265" spans="1:34" x14ac:dyDescent="0.35">
      <c r="A265" t="s">
        <v>293</v>
      </c>
      <c r="C265" s="26" t="s">
        <v>3440</v>
      </c>
      <c r="D265" s="26" t="s">
        <v>3505</v>
      </c>
      <c r="E265" s="19">
        <v>34230</v>
      </c>
      <c r="F265" s="26" t="s">
        <v>3441</v>
      </c>
      <c r="G265" s="26" t="s">
        <v>3442</v>
      </c>
      <c r="H265" s="19" t="str">
        <f>VLOOKUP(E265,Subjective!$A$5:$B$1439,2,FALSE)</f>
        <v>ALS Courses / Training</v>
      </c>
      <c r="I265" s="44">
        <v>6200</v>
      </c>
      <c r="J265" s="45"/>
      <c r="K265" s="45">
        <f t="shared" si="28"/>
        <v>6200</v>
      </c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6">
        <f t="shared" si="29"/>
        <v>0</v>
      </c>
      <c r="X265" s="45">
        <f t="shared" si="30"/>
        <v>0</v>
      </c>
      <c r="Y265" s="45">
        <f t="shared" si="36"/>
        <v>6200</v>
      </c>
      <c r="Z265" s="46">
        <f t="shared" si="31"/>
        <v>0</v>
      </c>
      <c r="AA265" s="46">
        <f t="shared" si="32"/>
        <v>0</v>
      </c>
      <c r="AB265" s="46">
        <f t="shared" si="33"/>
        <v>0</v>
      </c>
      <c r="AC265" s="45"/>
      <c r="AF265" s="33">
        <f t="shared" si="34"/>
        <v>0</v>
      </c>
      <c r="AH265" s="24">
        <f t="shared" si="35"/>
        <v>0</v>
      </c>
    </row>
    <row r="266" spans="1:34" x14ac:dyDescent="0.35">
      <c r="A266" t="s">
        <v>294</v>
      </c>
      <c r="C266" s="26" t="s">
        <v>3440</v>
      </c>
      <c r="D266" s="26" t="s">
        <v>3505</v>
      </c>
      <c r="E266" s="19">
        <v>35550</v>
      </c>
      <c r="F266" s="26" t="s">
        <v>3441</v>
      </c>
      <c r="G266" s="26" t="s">
        <v>3442</v>
      </c>
      <c r="H266" s="19" t="str">
        <f>VLOOKUP(E266,Subjective!$A$5:$B$1439,2,FALSE)</f>
        <v>Computer Software/License Fees</v>
      </c>
      <c r="I266" s="44">
        <v>576.91999999999996</v>
      </c>
      <c r="J266" s="45"/>
      <c r="K266" s="45">
        <f t="shared" si="28"/>
        <v>576.91999999999996</v>
      </c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6">
        <f t="shared" si="29"/>
        <v>0</v>
      </c>
      <c r="X266" s="45">
        <f t="shared" si="30"/>
        <v>0</v>
      </c>
      <c r="Y266" s="45">
        <f t="shared" si="36"/>
        <v>576.91999999999996</v>
      </c>
      <c r="Z266" s="46">
        <f t="shared" si="31"/>
        <v>0</v>
      </c>
      <c r="AA266" s="46">
        <f t="shared" si="32"/>
        <v>0</v>
      </c>
      <c r="AB266" s="46">
        <f t="shared" si="33"/>
        <v>0</v>
      </c>
      <c r="AC266" s="45"/>
      <c r="AF266" s="33">
        <f t="shared" si="34"/>
        <v>0</v>
      </c>
      <c r="AH266" s="24">
        <f t="shared" si="35"/>
        <v>0</v>
      </c>
    </row>
    <row r="267" spans="1:34" x14ac:dyDescent="0.35">
      <c r="A267" t="s">
        <v>295</v>
      </c>
      <c r="C267" s="26" t="s">
        <v>3440</v>
      </c>
      <c r="D267" s="26" t="s">
        <v>3505</v>
      </c>
      <c r="E267" s="19">
        <v>36520</v>
      </c>
      <c r="F267" s="26" t="s">
        <v>3441</v>
      </c>
      <c r="G267" s="26" t="s">
        <v>3442</v>
      </c>
      <c r="H267" s="19" t="str">
        <f>VLOOKUP(E267,Subjective!$A$5:$B$1439,2,FALSE)</f>
        <v>External Payroll provider costs</v>
      </c>
      <c r="I267" s="44">
        <v>14613.09</v>
      </c>
      <c r="J267" s="45"/>
      <c r="K267" s="45">
        <f t="shared" si="28"/>
        <v>14613.09</v>
      </c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6">
        <f t="shared" si="29"/>
        <v>0</v>
      </c>
      <c r="X267" s="45">
        <f t="shared" si="30"/>
        <v>0</v>
      </c>
      <c r="Y267" s="45">
        <f t="shared" si="36"/>
        <v>14613.09</v>
      </c>
      <c r="Z267" s="46">
        <f t="shared" si="31"/>
        <v>0</v>
      </c>
      <c r="AA267" s="46">
        <f t="shared" si="32"/>
        <v>0</v>
      </c>
      <c r="AB267" s="46">
        <f t="shared" si="33"/>
        <v>0</v>
      </c>
      <c r="AC267" s="45"/>
      <c r="AF267" s="33">
        <f t="shared" si="34"/>
        <v>0</v>
      </c>
      <c r="AH267" s="24">
        <f t="shared" si="35"/>
        <v>0</v>
      </c>
    </row>
    <row r="268" spans="1:34" x14ac:dyDescent="0.35">
      <c r="A268" t="s">
        <v>296</v>
      </c>
      <c r="C268" s="26" t="s">
        <v>3440</v>
      </c>
      <c r="D268" s="26" t="s">
        <v>3505</v>
      </c>
      <c r="E268" s="19">
        <v>39100</v>
      </c>
      <c r="F268" s="26" t="s">
        <v>3441</v>
      </c>
      <c r="G268" s="26" t="s">
        <v>3452</v>
      </c>
      <c r="H268" s="19" t="str">
        <f>VLOOKUP(E268,Subjective!$A$5:$B$1439,2,FALSE)</f>
        <v>SLR Recharges</v>
      </c>
      <c r="I268" s="44">
        <v>4220.76</v>
      </c>
      <c r="J268" s="45"/>
      <c r="K268" s="45">
        <f t="shared" ref="K268:K331" si="37">I268</f>
        <v>4220.76</v>
      </c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6">
        <f t="shared" si="29"/>
        <v>0</v>
      </c>
      <c r="X268" s="45">
        <f t="shared" si="30"/>
        <v>0</v>
      </c>
      <c r="Y268" s="45">
        <f t="shared" si="36"/>
        <v>4220.76</v>
      </c>
      <c r="Z268" s="46">
        <f t="shared" si="31"/>
        <v>0</v>
      </c>
      <c r="AA268" s="46">
        <f t="shared" si="32"/>
        <v>0</v>
      </c>
      <c r="AB268" s="46">
        <f t="shared" si="33"/>
        <v>0</v>
      </c>
      <c r="AC268" s="45"/>
      <c r="AF268" s="33">
        <f t="shared" si="34"/>
        <v>0</v>
      </c>
      <c r="AH268" s="24">
        <f t="shared" si="35"/>
        <v>0</v>
      </c>
    </row>
    <row r="269" spans="1:34" x14ac:dyDescent="0.35">
      <c r="A269" t="s">
        <v>297</v>
      </c>
      <c r="C269" s="26" t="s">
        <v>3440</v>
      </c>
      <c r="D269" s="26" t="s">
        <v>3505</v>
      </c>
      <c r="E269" s="19">
        <v>39100</v>
      </c>
      <c r="F269" s="26" t="s">
        <v>3468</v>
      </c>
      <c r="G269" s="26" t="s">
        <v>3452</v>
      </c>
      <c r="H269" s="19" t="str">
        <f>VLOOKUP(E269,Subjective!$A$5:$B$1439,2,FALSE)</f>
        <v>SLR Recharges</v>
      </c>
      <c r="I269" s="44">
        <v>703.46</v>
      </c>
      <c r="J269" s="45"/>
      <c r="K269" s="45">
        <f t="shared" si="37"/>
        <v>703.46</v>
      </c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6">
        <f t="shared" si="29"/>
        <v>0</v>
      </c>
      <c r="X269" s="45">
        <f t="shared" si="30"/>
        <v>0</v>
      </c>
      <c r="Y269" s="45">
        <f t="shared" si="36"/>
        <v>703.46</v>
      </c>
      <c r="Z269" s="46">
        <f t="shared" si="31"/>
        <v>0</v>
      </c>
      <c r="AA269" s="46">
        <f t="shared" si="32"/>
        <v>0</v>
      </c>
      <c r="AB269" s="46">
        <f t="shared" si="33"/>
        <v>0</v>
      </c>
      <c r="AC269" s="45"/>
      <c r="AF269" s="33">
        <f t="shared" si="34"/>
        <v>0</v>
      </c>
      <c r="AH269" s="24">
        <f t="shared" si="35"/>
        <v>0</v>
      </c>
    </row>
    <row r="270" spans="1:34" x14ac:dyDescent="0.35">
      <c r="A270" t="s">
        <v>298</v>
      </c>
      <c r="C270" s="26" t="s">
        <v>3440</v>
      </c>
      <c r="D270" s="26" t="s">
        <v>3506</v>
      </c>
      <c r="E270" s="19">
        <v>21000</v>
      </c>
      <c r="F270" s="26" t="s">
        <v>3441</v>
      </c>
      <c r="G270" s="26" t="s">
        <v>3442</v>
      </c>
      <c r="H270" s="19" t="str">
        <f>VLOOKUP(E270,Subjective!$A$5:$B$1439,2,FALSE)</f>
        <v>Consultant (M&amp;D)</v>
      </c>
      <c r="I270" s="44">
        <v>9172.2000000000007</v>
      </c>
      <c r="J270" s="45"/>
      <c r="K270" s="45">
        <f t="shared" si="37"/>
        <v>9172.2000000000007</v>
      </c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6">
        <f t="shared" ref="W270:W333" si="38">AF270</f>
        <v>0</v>
      </c>
      <c r="X270" s="45">
        <f t="shared" ref="X270:X333" si="39">IF(LEFT(E270,1)="2",I270,0)</f>
        <v>9172.2000000000007</v>
      </c>
      <c r="Y270" s="45">
        <f t="shared" si="36"/>
        <v>0</v>
      </c>
      <c r="Z270" s="46">
        <f t="shared" ref="Z270:Z333" si="40">IFERROR(_xlfn.IFS(D270="M350",I270,D270="M360",I270),0)</f>
        <v>0</v>
      </c>
      <c r="AA270" s="46">
        <f t="shared" ref="AA270:AA333" si="41">IFERROR(_xlfn.IFS(D270="M370",I270),0)</f>
        <v>0</v>
      </c>
      <c r="AB270" s="46">
        <f t="shared" ref="AB270:AB333" si="42">IFERROR(_xlfn.IFS(D270="N100",I270,D270="N102",I270,D270="N103",I270,D270="N104",I270,D270="N105",I270,D270="N106",I270,D270="N107",I270,D270="N108",I270,D270="N109",I270,D270="N110",I270,D270="N111",I270,D270="N112",I270,D270="N113",I270,D270="N114",I270,D270="N115",I270,D270="N116",I270,D270="N117",I270,D270="N118",I270,D270="N119",I270,D270="N120",I270,D270="N121",I270,D270="N122",I270,D270="N123",I270,D270="N124",I270,D270="N125",I270,D270="N126",I270,D270="N127",I270,D270="N128",I270,D270="N129",I270,D270="N130",I270,D270="N132",I270,D270="N133",I270,D270="N134",I270,D270="N135",I270,D270="N136",I270,D270="N137",I270,D270="N138",I270,D270="N140",I270),0)</f>
        <v>0</v>
      </c>
      <c r="AC270" s="45"/>
      <c r="AF270" s="33">
        <f t="shared" ref="AF270:AF333" si="43">IF(AND(E270&gt;=$AE$10,E270&lt;=$AF$10),I270,0)</f>
        <v>0</v>
      </c>
      <c r="AH270" s="24">
        <f t="shared" ref="AH270:AH333" si="44">SUM(U270:AB270)-K270</f>
        <v>0</v>
      </c>
    </row>
    <row r="271" spans="1:34" x14ac:dyDescent="0.35">
      <c r="A271" t="s">
        <v>299</v>
      </c>
      <c r="C271" s="26" t="s">
        <v>3440</v>
      </c>
      <c r="D271" s="26" t="s">
        <v>3506</v>
      </c>
      <c r="E271" s="19" t="s">
        <v>1786</v>
      </c>
      <c r="F271" s="26" t="s">
        <v>3441</v>
      </c>
      <c r="G271" s="26" t="s">
        <v>3442</v>
      </c>
      <c r="H271" s="19" t="str">
        <f>VLOOKUP(E271,Subjective!$A$5:$B$1439,2,FALSE)</f>
        <v>Admin &amp; Clerical Band 3</v>
      </c>
      <c r="I271" s="44">
        <v>6206.49</v>
      </c>
      <c r="J271" s="45"/>
      <c r="K271" s="45">
        <f t="shared" si="37"/>
        <v>6206.49</v>
      </c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6">
        <f t="shared" si="38"/>
        <v>0</v>
      </c>
      <c r="X271" s="45">
        <f t="shared" si="39"/>
        <v>6206.49</v>
      </c>
      <c r="Y271" s="45">
        <f t="shared" si="36"/>
        <v>0</v>
      </c>
      <c r="Z271" s="46">
        <f t="shared" si="40"/>
        <v>0</v>
      </c>
      <c r="AA271" s="46">
        <f t="shared" si="41"/>
        <v>0</v>
      </c>
      <c r="AB271" s="46">
        <f t="shared" si="42"/>
        <v>0</v>
      </c>
      <c r="AC271" s="45"/>
      <c r="AF271" s="33">
        <f t="shared" si="43"/>
        <v>0</v>
      </c>
      <c r="AH271" s="24">
        <f t="shared" si="44"/>
        <v>0</v>
      </c>
    </row>
    <row r="272" spans="1:34" x14ac:dyDescent="0.35">
      <c r="A272" t="s">
        <v>300</v>
      </c>
      <c r="C272" s="26" t="s">
        <v>3440</v>
      </c>
      <c r="D272" s="26" t="s">
        <v>3506</v>
      </c>
      <c r="E272" s="19" t="s">
        <v>1788</v>
      </c>
      <c r="F272" s="26" t="s">
        <v>3441</v>
      </c>
      <c r="G272" s="26" t="s">
        <v>3442</v>
      </c>
      <c r="H272" s="19" t="str">
        <f>VLOOKUP(E272,Subjective!$A$5:$B$1439,2,FALSE)</f>
        <v>Admin &amp; Clerical Band 4</v>
      </c>
      <c r="I272" s="44">
        <v>8118.93</v>
      </c>
      <c r="J272" s="45"/>
      <c r="K272" s="45">
        <f t="shared" si="37"/>
        <v>8118.93</v>
      </c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6">
        <f t="shared" si="38"/>
        <v>0</v>
      </c>
      <c r="X272" s="45">
        <f t="shared" si="39"/>
        <v>8118.93</v>
      </c>
      <c r="Y272" s="45">
        <f t="shared" si="36"/>
        <v>0</v>
      </c>
      <c r="Z272" s="46">
        <f t="shared" si="40"/>
        <v>0</v>
      </c>
      <c r="AA272" s="46">
        <f t="shared" si="41"/>
        <v>0</v>
      </c>
      <c r="AB272" s="46">
        <f t="shared" si="42"/>
        <v>0</v>
      </c>
      <c r="AC272" s="45"/>
      <c r="AF272" s="33">
        <f t="shared" si="43"/>
        <v>0</v>
      </c>
      <c r="AH272" s="24">
        <f t="shared" si="44"/>
        <v>0</v>
      </c>
    </row>
    <row r="273" spans="1:34" x14ac:dyDescent="0.35">
      <c r="A273" t="s">
        <v>301</v>
      </c>
      <c r="C273" s="26" t="s">
        <v>3440</v>
      </c>
      <c r="D273" s="26" t="s">
        <v>3506</v>
      </c>
      <c r="E273" s="19" t="s">
        <v>1792</v>
      </c>
      <c r="F273" s="26" t="s">
        <v>3441</v>
      </c>
      <c r="G273" s="26" t="s">
        <v>3442</v>
      </c>
      <c r="H273" s="19" t="str">
        <f>VLOOKUP(E273,Subjective!$A$5:$B$1439,2,FALSE)</f>
        <v>Admin &amp; Clerical Band 6</v>
      </c>
      <c r="I273" s="44">
        <v>4786.4399999999996</v>
      </c>
      <c r="J273" s="45"/>
      <c r="K273" s="45">
        <f t="shared" si="37"/>
        <v>4786.4399999999996</v>
      </c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6">
        <f t="shared" si="38"/>
        <v>0</v>
      </c>
      <c r="X273" s="45">
        <f t="shared" si="39"/>
        <v>4786.4399999999996</v>
      </c>
      <c r="Y273" s="45">
        <f t="shared" si="36"/>
        <v>0</v>
      </c>
      <c r="Z273" s="46">
        <f t="shared" si="40"/>
        <v>0</v>
      </c>
      <c r="AA273" s="46">
        <f t="shared" si="41"/>
        <v>0</v>
      </c>
      <c r="AB273" s="46">
        <f t="shared" si="42"/>
        <v>0</v>
      </c>
      <c r="AC273" s="45"/>
      <c r="AF273" s="33">
        <f t="shared" si="43"/>
        <v>0</v>
      </c>
      <c r="AH273" s="24">
        <f t="shared" si="44"/>
        <v>0</v>
      </c>
    </row>
    <row r="274" spans="1:34" x14ac:dyDescent="0.35">
      <c r="A274" t="s">
        <v>302</v>
      </c>
      <c r="C274" s="26" t="s">
        <v>3440</v>
      </c>
      <c r="D274" s="26" t="s">
        <v>3506</v>
      </c>
      <c r="E274" s="19" t="s">
        <v>1794</v>
      </c>
      <c r="F274" s="26" t="s">
        <v>3441</v>
      </c>
      <c r="G274" s="26" t="s">
        <v>3442</v>
      </c>
      <c r="H274" s="19" t="str">
        <f>VLOOKUP(E274,Subjective!$A$5:$B$1439,2,FALSE)</f>
        <v>Admin &amp; Clerical Band 7</v>
      </c>
      <c r="I274" s="44">
        <v>5418.07</v>
      </c>
      <c r="J274" s="45"/>
      <c r="K274" s="45">
        <f t="shared" si="37"/>
        <v>5418.07</v>
      </c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6">
        <f t="shared" si="38"/>
        <v>0</v>
      </c>
      <c r="X274" s="45">
        <f t="shared" si="39"/>
        <v>5418.07</v>
      </c>
      <c r="Y274" s="45">
        <f t="shared" si="36"/>
        <v>0</v>
      </c>
      <c r="Z274" s="46">
        <f t="shared" si="40"/>
        <v>0</v>
      </c>
      <c r="AA274" s="46">
        <f t="shared" si="41"/>
        <v>0</v>
      </c>
      <c r="AB274" s="46">
        <f t="shared" si="42"/>
        <v>0</v>
      </c>
      <c r="AC274" s="45"/>
      <c r="AF274" s="33">
        <f t="shared" si="43"/>
        <v>0</v>
      </c>
      <c r="AH274" s="24">
        <f t="shared" si="44"/>
        <v>0</v>
      </c>
    </row>
    <row r="275" spans="1:34" x14ac:dyDescent="0.35">
      <c r="A275" t="s">
        <v>303</v>
      </c>
      <c r="C275" s="26" t="s">
        <v>3440</v>
      </c>
      <c r="D275" s="26" t="s">
        <v>3506</v>
      </c>
      <c r="E275" s="19" t="s">
        <v>1804</v>
      </c>
      <c r="F275" s="26" t="s">
        <v>3441</v>
      </c>
      <c r="G275" s="26" t="s">
        <v>3442</v>
      </c>
      <c r="H275" s="19" t="str">
        <f>VLOOKUP(E275,Subjective!$A$5:$B$1439,2,FALSE)</f>
        <v>Agency - Admin &amp; Clerical</v>
      </c>
      <c r="I275" s="44">
        <v>2624.18</v>
      </c>
      <c r="J275" s="45"/>
      <c r="K275" s="45">
        <f t="shared" si="37"/>
        <v>2624.18</v>
      </c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6">
        <f t="shared" si="38"/>
        <v>0</v>
      </c>
      <c r="X275" s="45">
        <f t="shared" si="39"/>
        <v>2624.18</v>
      </c>
      <c r="Y275" s="45">
        <f t="shared" si="36"/>
        <v>0</v>
      </c>
      <c r="Z275" s="46">
        <f t="shared" si="40"/>
        <v>0</v>
      </c>
      <c r="AA275" s="46">
        <f t="shared" si="41"/>
        <v>0</v>
      </c>
      <c r="AB275" s="46">
        <f t="shared" si="42"/>
        <v>0</v>
      </c>
      <c r="AC275" s="45"/>
      <c r="AF275" s="33">
        <f t="shared" si="43"/>
        <v>0</v>
      </c>
      <c r="AH275" s="24">
        <f t="shared" si="44"/>
        <v>0</v>
      </c>
    </row>
    <row r="276" spans="1:34" x14ac:dyDescent="0.35">
      <c r="A276" t="s">
        <v>304</v>
      </c>
      <c r="C276" s="26" t="s">
        <v>3440</v>
      </c>
      <c r="D276" s="26" t="s">
        <v>3506</v>
      </c>
      <c r="E276" s="19">
        <v>33010</v>
      </c>
      <c r="F276" s="26" t="s">
        <v>3441</v>
      </c>
      <c r="G276" s="26" t="s">
        <v>3442</v>
      </c>
      <c r="H276" s="19" t="str">
        <f>VLOOKUP(E276,Subjective!$A$5:$B$1439,2,FALSE)</f>
        <v>Stationery</v>
      </c>
      <c r="I276" s="44">
        <v>36.270000000000003</v>
      </c>
      <c r="J276" s="45"/>
      <c r="K276" s="45">
        <f t="shared" si="37"/>
        <v>36.270000000000003</v>
      </c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6">
        <f t="shared" si="38"/>
        <v>0</v>
      </c>
      <c r="X276" s="45">
        <f t="shared" si="39"/>
        <v>0</v>
      </c>
      <c r="Y276" s="45">
        <f t="shared" si="36"/>
        <v>36.270000000000003</v>
      </c>
      <c r="Z276" s="46">
        <f t="shared" si="40"/>
        <v>0</v>
      </c>
      <c r="AA276" s="46">
        <f t="shared" si="41"/>
        <v>0</v>
      </c>
      <c r="AB276" s="46">
        <f t="shared" si="42"/>
        <v>0</v>
      </c>
      <c r="AC276" s="45"/>
      <c r="AF276" s="33">
        <f t="shared" si="43"/>
        <v>0</v>
      </c>
      <c r="AH276" s="24">
        <f t="shared" si="44"/>
        <v>0</v>
      </c>
    </row>
    <row r="277" spans="1:34" x14ac:dyDescent="0.35">
      <c r="A277" t="s">
        <v>305</v>
      </c>
      <c r="C277" s="26" t="s">
        <v>3440</v>
      </c>
      <c r="D277" s="26" t="s">
        <v>3506</v>
      </c>
      <c r="E277" s="19">
        <v>33610</v>
      </c>
      <c r="F277" s="26" t="s">
        <v>3441</v>
      </c>
      <c r="G277" s="26" t="s">
        <v>3442</v>
      </c>
      <c r="H277" s="19" t="str">
        <f>VLOOKUP(E277,Subjective!$A$5:$B$1439,2,FALSE)</f>
        <v>Travel &amp; Subsistence</v>
      </c>
      <c r="I277" s="44">
        <v>2507.54</v>
      </c>
      <c r="J277" s="45"/>
      <c r="K277" s="45">
        <f t="shared" si="37"/>
        <v>2507.54</v>
      </c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6">
        <f t="shared" si="38"/>
        <v>0</v>
      </c>
      <c r="X277" s="45">
        <f t="shared" si="39"/>
        <v>0</v>
      </c>
      <c r="Y277" s="45">
        <f t="shared" si="36"/>
        <v>2507.54</v>
      </c>
      <c r="Z277" s="46">
        <f t="shared" si="40"/>
        <v>0</v>
      </c>
      <c r="AA277" s="46">
        <f t="shared" si="41"/>
        <v>0</v>
      </c>
      <c r="AB277" s="46">
        <f t="shared" si="42"/>
        <v>0</v>
      </c>
      <c r="AC277" s="45"/>
      <c r="AF277" s="33">
        <f t="shared" si="43"/>
        <v>0</v>
      </c>
      <c r="AH277" s="24">
        <f t="shared" si="44"/>
        <v>0</v>
      </c>
    </row>
    <row r="278" spans="1:34" x14ac:dyDescent="0.35">
      <c r="A278" t="s">
        <v>306</v>
      </c>
      <c r="C278" s="26" t="s">
        <v>3440</v>
      </c>
      <c r="D278" s="26" t="s">
        <v>3506</v>
      </c>
      <c r="E278" s="19">
        <v>34230</v>
      </c>
      <c r="F278" s="26" t="s">
        <v>3441</v>
      </c>
      <c r="G278" s="26" t="s">
        <v>3442</v>
      </c>
      <c r="H278" s="19" t="str">
        <f>VLOOKUP(E278,Subjective!$A$5:$B$1439,2,FALSE)</f>
        <v>ALS Courses / Training</v>
      </c>
      <c r="I278" s="44">
        <v>395</v>
      </c>
      <c r="J278" s="45"/>
      <c r="K278" s="45">
        <f t="shared" si="37"/>
        <v>395</v>
      </c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6">
        <f t="shared" si="38"/>
        <v>0</v>
      </c>
      <c r="X278" s="45">
        <f t="shared" si="39"/>
        <v>0</v>
      </c>
      <c r="Y278" s="45">
        <f t="shared" si="36"/>
        <v>395</v>
      </c>
      <c r="Z278" s="46">
        <f t="shared" si="40"/>
        <v>0</v>
      </c>
      <c r="AA278" s="46">
        <f t="shared" si="41"/>
        <v>0</v>
      </c>
      <c r="AB278" s="46">
        <f t="shared" si="42"/>
        <v>0</v>
      </c>
      <c r="AC278" s="45"/>
      <c r="AF278" s="33">
        <f t="shared" si="43"/>
        <v>0</v>
      </c>
      <c r="AH278" s="24">
        <f t="shared" si="44"/>
        <v>0</v>
      </c>
    </row>
    <row r="279" spans="1:34" x14ac:dyDescent="0.35">
      <c r="A279" t="s">
        <v>307</v>
      </c>
      <c r="C279" s="26" t="s">
        <v>3440</v>
      </c>
      <c r="D279" s="26" t="s">
        <v>3506</v>
      </c>
      <c r="E279" s="19">
        <v>35210</v>
      </c>
      <c r="F279" s="26" t="s">
        <v>3441</v>
      </c>
      <c r="G279" s="26" t="s">
        <v>3442</v>
      </c>
      <c r="H279" s="19" t="str">
        <f>VLOOKUP(E279,Subjective!$A$5:$B$1439,2,FALSE)</f>
        <v>PREMISES RENT</v>
      </c>
      <c r="I279" s="44">
        <v>162.33000000000001</v>
      </c>
      <c r="J279" s="45"/>
      <c r="K279" s="45">
        <f t="shared" si="37"/>
        <v>162.33000000000001</v>
      </c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6">
        <f t="shared" si="38"/>
        <v>0</v>
      </c>
      <c r="X279" s="45">
        <f t="shared" si="39"/>
        <v>0</v>
      </c>
      <c r="Y279" s="45">
        <f t="shared" si="36"/>
        <v>162.33000000000001</v>
      </c>
      <c r="Z279" s="46">
        <f t="shared" si="40"/>
        <v>0</v>
      </c>
      <c r="AA279" s="46">
        <f t="shared" si="41"/>
        <v>0</v>
      </c>
      <c r="AB279" s="46">
        <f t="shared" si="42"/>
        <v>0</v>
      </c>
      <c r="AC279" s="45"/>
      <c r="AF279" s="33">
        <f t="shared" si="43"/>
        <v>0</v>
      </c>
      <c r="AH279" s="24">
        <f t="shared" si="44"/>
        <v>0</v>
      </c>
    </row>
    <row r="280" spans="1:34" x14ac:dyDescent="0.35">
      <c r="A280" t="s">
        <v>308</v>
      </c>
      <c r="C280" s="26" t="s">
        <v>3440</v>
      </c>
      <c r="D280" s="26" t="s">
        <v>3507</v>
      </c>
      <c r="E280" s="19">
        <v>1400</v>
      </c>
      <c r="F280" s="26" t="s">
        <v>3441</v>
      </c>
      <c r="G280" s="26" t="s">
        <v>3451</v>
      </c>
      <c r="H280" s="19" t="str">
        <f>VLOOKUP(E280,Subjective!$A$5:$B$1439,2,FALSE)</f>
        <v>Support Services/ Staff Recharges (Trusts) Income</v>
      </c>
      <c r="I280" s="44">
        <v>-267.97000000000003</v>
      </c>
      <c r="J280" s="45"/>
      <c r="K280" s="45">
        <f t="shared" si="37"/>
        <v>-267.97000000000003</v>
      </c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6">
        <f t="shared" si="38"/>
        <v>-267.97000000000003</v>
      </c>
      <c r="X280" s="45">
        <f t="shared" si="39"/>
        <v>0</v>
      </c>
      <c r="Y280" s="45">
        <f t="shared" si="36"/>
        <v>0</v>
      </c>
      <c r="Z280" s="46">
        <f t="shared" si="40"/>
        <v>0</v>
      </c>
      <c r="AA280" s="46">
        <f t="shared" si="41"/>
        <v>0</v>
      </c>
      <c r="AB280" s="46">
        <f t="shared" si="42"/>
        <v>0</v>
      </c>
      <c r="AC280" s="45"/>
      <c r="AF280" s="33">
        <f t="shared" si="43"/>
        <v>-267.97000000000003</v>
      </c>
      <c r="AH280" s="24">
        <f t="shared" si="44"/>
        <v>0</v>
      </c>
    </row>
    <row r="281" spans="1:34" x14ac:dyDescent="0.35">
      <c r="A281" t="s">
        <v>309</v>
      </c>
      <c r="C281" s="26" t="s">
        <v>3440</v>
      </c>
      <c r="D281" s="26" t="s">
        <v>3507</v>
      </c>
      <c r="E281" s="19">
        <v>36520</v>
      </c>
      <c r="F281" s="26" t="s">
        <v>3441</v>
      </c>
      <c r="G281" s="26" t="s">
        <v>3442</v>
      </c>
      <c r="H281" s="19" t="str">
        <f>VLOOKUP(E281,Subjective!$A$5:$B$1439,2,FALSE)</f>
        <v>External Payroll provider costs</v>
      </c>
      <c r="I281" s="44">
        <v>26611</v>
      </c>
      <c r="J281" s="45"/>
      <c r="K281" s="45">
        <f t="shared" si="37"/>
        <v>26611</v>
      </c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6">
        <f t="shared" si="38"/>
        <v>0</v>
      </c>
      <c r="X281" s="45">
        <f t="shared" si="39"/>
        <v>0</v>
      </c>
      <c r="Y281" s="45">
        <f t="shared" si="36"/>
        <v>26611</v>
      </c>
      <c r="Z281" s="46">
        <f t="shared" si="40"/>
        <v>0</v>
      </c>
      <c r="AA281" s="46">
        <f t="shared" si="41"/>
        <v>0</v>
      </c>
      <c r="AB281" s="46">
        <f t="shared" si="42"/>
        <v>0</v>
      </c>
      <c r="AC281" s="45"/>
      <c r="AF281" s="33">
        <f t="shared" si="43"/>
        <v>0</v>
      </c>
      <c r="AH281" s="24">
        <f t="shared" si="44"/>
        <v>0</v>
      </c>
    </row>
    <row r="282" spans="1:34" x14ac:dyDescent="0.35">
      <c r="A282" t="s">
        <v>310</v>
      </c>
      <c r="C282" s="26" t="s">
        <v>3440</v>
      </c>
      <c r="D282" s="26" t="s">
        <v>3507</v>
      </c>
      <c r="E282" s="19">
        <v>37710</v>
      </c>
      <c r="F282" s="26" t="s">
        <v>3441</v>
      </c>
      <c r="G282" s="26" t="s">
        <v>3448</v>
      </c>
      <c r="H282" s="19" t="str">
        <f>VLOOKUP(E282,Subjective!$A$5:$B$1439,2,FALSE)</f>
        <v>Recharge : Miscellaneous</v>
      </c>
      <c r="I282" s="44">
        <v>5047.08</v>
      </c>
      <c r="J282" s="45"/>
      <c r="K282" s="45">
        <f t="shared" si="37"/>
        <v>5047.08</v>
      </c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6">
        <f t="shared" si="38"/>
        <v>0</v>
      </c>
      <c r="X282" s="45">
        <f t="shared" si="39"/>
        <v>0</v>
      </c>
      <c r="Y282" s="45">
        <f t="shared" si="36"/>
        <v>5047.08</v>
      </c>
      <c r="Z282" s="46">
        <f t="shared" si="40"/>
        <v>0</v>
      </c>
      <c r="AA282" s="46">
        <f t="shared" si="41"/>
        <v>0</v>
      </c>
      <c r="AB282" s="46">
        <f t="shared" si="42"/>
        <v>0</v>
      </c>
      <c r="AC282" s="45"/>
      <c r="AF282" s="33">
        <f t="shared" si="43"/>
        <v>0</v>
      </c>
      <c r="AH282" s="24">
        <f t="shared" si="44"/>
        <v>0</v>
      </c>
    </row>
    <row r="283" spans="1:34" x14ac:dyDescent="0.35">
      <c r="A283" t="s">
        <v>311</v>
      </c>
      <c r="C283" s="26" t="s">
        <v>3440</v>
      </c>
      <c r="D283" s="26" t="s">
        <v>3507</v>
      </c>
      <c r="E283" s="19">
        <v>37710</v>
      </c>
      <c r="F283" s="26" t="s">
        <v>3441</v>
      </c>
      <c r="G283" s="26" t="s">
        <v>3449</v>
      </c>
      <c r="H283" s="19" t="str">
        <f>VLOOKUP(E283,Subjective!$A$5:$B$1439,2,FALSE)</f>
        <v>Recharge : Miscellaneous</v>
      </c>
      <c r="I283" s="44">
        <v>8815.0400000000009</v>
      </c>
      <c r="J283" s="45"/>
      <c r="K283" s="45">
        <f t="shared" si="37"/>
        <v>8815.0400000000009</v>
      </c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6">
        <f t="shared" si="38"/>
        <v>0</v>
      </c>
      <c r="X283" s="45">
        <f t="shared" si="39"/>
        <v>0</v>
      </c>
      <c r="Y283" s="45">
        <f t="shared" si="36"/>
        <v>8815.0400000000009</v>
      </c>
      <c r="Z283" s="46">
        <f t="shared" si="40"/>
        <v>0</v>
      </c>
      <c r="AA283" s="46">
        <f t="shared" si="41"/>
        <v>0</v>
      </c>
      <c r="AB283" s="46">
        <f t="shared" si="42"/>
        <v>0</v>
      </c>
      <c r="AC283" s="45"/>
      <c r="AF283" s="33">
        <f t="shared" si="43"/>
        <v>0</v>
      </c>
      <c r="AH283" s="24">
        <f t="shared" si="44"/>
        <v>0</v>
      </c>
    </row>
    <row r="284" spans="1:34" x14ac:dyDescent="0.35">
      <c r="A284" t="s">
        <v>312</v>
      </c>
      <c r="C284" s="26" t="s">
        <v>3440</v>
      </c>
      <c r="D284" s="26" t="s">
        <v>3507</v>
      </c>
      <c r="E284" s="19">
        <v>37710</v>
      </c>
      <c r="F284" s="26" t="s">
        <v>3441</v>
      </c>
      <c r="G284" s="26" t="s">
        <v>3450</v>
      </c>
      <c r="H284" s="19" t="str">
        <f>VLOOKUP(E284,Subjective!$A$5:$B$1439,2,FALSE)</f>
        <v>Recharge : Miscellaneous</v>
      </c>
      <c r="I284" s="44">
        <v>7896.88</v>
      </c>
      <c r="J284" s="45"/>
      <c r="K284" s="45">
        <f t="shared" si="37"/>
        <v>7896.88</v>
      </c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6">
        <f t="shared" si="38"/>
        <v>0</v>
      </c>
      <c r="X284" s="45">
        <f t="shared" si="39"/>
        <v>0</v>
      </c>
      <c r="Y284" s="45">
        <f t="shared" ref="Y284:Y347" si="45">IF((X284+Z284+AA284+AB284+U284+V284+W284)=0,I284,0)</f>
        <v>7896.88</v>
      </c>
      <c r="Z284" s="46">
        <f t="shared" si="40"/>
        <v>0</v>
      </c>
      <c r="AA284" s="46">
        <f t="shared" si="41"/>
        <v>0</v>
      </c>
      <c r="AB284" s="46">
        <f t="shared" si="42"/>
        <v>0</v>
      </c>
      <c r="AC284" s="45"/>
      <c r="AF284" s="33">
        <f t="shared" si="43"/>
        <v>0</v>
      </c>
      <c r="AH284" s="24">
        <f t="shared" si="44"/>
        <v>0</v>
      </c>
    </row>
    <row r="285" spans="1:34" x14ac:dyDescent="0.35">
      <c r="A285" t="s">
        <v>313</v>
      </c>
      <c r="C285" s="26" t="s">
        <v>3440</v>
      </c>
      <c r="D285" s="26" t="s">
        <v>3507</v>
      </c>
      <c r="E285" s="19">
        <v>37710</v>
      </c>
      <c r="F285" s="26" t="s">
        <v>3441</v>
      </c>
      <c r="G285" s="26" t="s">
        <v>3451</v>
      </c>
      <c r="H285" s="19" t="str">
        <f>VLOOKUP(E285,Subjective!$A$5:$B$1439,2,FALSE)</f>
        <v>Recharge : Miscellaneous</v>
      </c>
      <c r="I285" s="44">
        <v>19110.46</v>
      </c>
      <c r="J285" s="45"/>
      <c r="K285" s="45">
        <f t="shared" si="37"/>
        <v>19110.46</v>
      </c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6">
        <f t="shared" si="38"/>
        <v>0</v>
      </c>
      <c r="X285" s="45">
        <f t="shared" si="39"/>
        <v>0</v>
      </c>
      <c r="Y285" s="45">
        <f t="shared" si="45"/>
        <v>19110.46</v>
      </c>
      <c r="Z285" s="46">
        <f t="shared" si="40"/>
        <v>0</v>
      </c>
      <c r="AA285" s="46">
        <f t="shared" si="41"/>
        <v>0</v>
      </c>
      <c r="AB285" s="46">
        <f t="shared" si="42"/>
        <v>0</v>
      </c>
      <c r="AC285" s="45"/>
      <c r="AF285" s="33">
        <f t="shared" si="43"/>
        <v>0</v>
      </c>
      <c r="AH285" s="24">
        <f t="shared" si="44"/>
        <v>0</v>
      </c>
    </row>
    <row r="286" spans="1:34" x14ac:dyDescent="0.35">
      <c r="A286" t="s">
        <v>314</v>
      </c>
      <c r="C286" s="26" t="s">
        <v>3440</v>
      </c>
      <c r="D286" s="26" t="s">
        <v>3507</v>
      </c>
      <c r="E286" s="19">
        <v>37710</v>
      </c>
      <c r="F286" s="26" t="s">
        <v>3441</v>
      </c>
      <c r="G286" s="26" t="s">
        <v>3452</v>
      </c>
      <c r="H286" s="19" t="str">
        <f>VLOOKUP(E286,Subjective!$A$5:$B$1439,2,FALSE)</f>
        <v>Recharge : Miscellaneous</v>
      </c>
      <c r="I286" s="44">
        <v>3260.66</v>
      </c>
      <c r="J286" s="45"/>
      <c r="K286" s="45">
        <f t="shared" si="37"/>
        <v>3260.66</v>
      </c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6">
        <f t="shared" si="38"/>
        <v>0</v>
      </c>
      <c r="X286" s="45">
        <f t="shared" si="39"/>
        <v>0</v>
      </c>
      <c r="Y286" s="45">
        <f t="shared" si="45"/>
        <v>3260.66</v>
      </c>
      <c r="Z286" s="46">
        <f t="shared" si="40"/>
        <v>0</v>
      </c>
      <c r="AA286" s="46">
        <f t="shared" si="41"/>
        <v>0</v>
      </c>
      <c r="AB286" s="46">
        <f t="shared" si="42"/>
        <v>0</v>
      </c>
      <c r="AC286" s="45"/>
      <c r="AF286" s="33">
        <f t="shared" si="43"/>
        <v>0</v>
      </c>
      <c r="AH286" s="24">
        <f t="shared" si="44"/>
        <v>0</v>
      </c>
    </row>
    <row r="287" spans="1:34" x14ac:dyDescent="0.35">
      <c r="A287" t="s">
        <v>315</v>
      </c>
      <c r="C287" s="26" t="s">
        <v>3440</v>
      </c>
      <c r="D287" s="26" t="s">
        <v>3508</v>
      </c>
      <c r="E287" s="19">
        <v>30290</v>
      </c>
      <c r="F287" s="26" t="s">
        <v>3441</v>
      </c>
      <c r="G287" s="26" t="s">
        <v>3442</v>
      </c>
      <c r="H287" s="19" t="str">
        <f>VLOOKUP(E287,Subjective!$A$5:$B$1439,2,FALSE)</f>
        <v>Contractual Clinical Services</v>
      </c>
      <c r="I287" s="44">
        <v>43080.99</v>
      </c>
      <c r="J287" s="45"/>
      <c r="K287" s="45">
        <f t="shared" si="37"/>
        <v>43080.99</v>
      </c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6">
        <f t="shared" si="38"/>
        <v>0</v>
      </c>
      <c r="X287" s="45">
        <f t="shared" si="39"/>
        <v>0</v>
      </c>
      <c r="Y287" s="45">
        <f t="shared" si="45"/>
        <v>43080.99</v>
      </c>
      <c r="Z287" s="46">
        <f t="shared" si="40"/>
        <v>0</v>
      </c>
      <c r="AA287" s="46">
        <f t="shared" si="41"/>
        <v>0</v>
      </c>
      <c r="AB287" s="46">
        <f t="shared" si="42"/>
        <v>0</v>
      </c>
      <c r="AC287" s="45"/>
      <c r="AF287" s="33">
        <f t="shared" si="43"/>
        <v>0</v>
      </c>
      <c r="AH287" s="24">
        <f t="shared" si="44"/>
        <v>0</v>
      </c>
    </row>
    <row r="288" spans="1:34" x14ac:dyDescent="0.35">
      <c r="A288" t="s">
        <v>316</v>
      </c>
      <c r="C288" s="26" t="s">
        <v>3440</v>
      </c>
      <c r="D288" s="26" t="s">
        <v>3509</v>
      </c>
      <c r="E288" s="19">
        <v>33610</v>
      </c>
      <c r="F288" s="26" t="s">
        <v>3441</v>
      </c>
      <c r="G288" s="26" t="s">
        <v>3442</v>
      </c>
      <c r="H288" s="19" t="str">
        <f>VLOOKUP(E288,Subjective!$A$5:$B$1439,2,FALSE)</f>
        <v>Travel &amp; Subsistence</v>
      </c>
      <c r="I288" s="44">
        <v>532.16</v>
      </c>
      <c r="J288" s="45"/>
      <c r="K288" s="45">
        <f t="shared" si="37"/>
        <v>532.16</v>
      </c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6">
        <f t="shared" si="38"/>
        <v>0</v>
      </c>
      <c r="X288" s="45">
        <f t="shared" si="39"/>
        <v>0</v>
      </c>
      <c r="Y288" s="45">
        <f t="shared" si="45"/>
        <v>532.16</v>
      </c>
      <c r="Z288" s="46">
        <f t="shared" si="40"/>
        <v>0</v>
      </c>
      <c r="AA288" s="46">
        <f t="shared" si="41"/>
        <v>0</v>
      </c>
      <c r="AB288" s="46">
        <f t="shared" si="42"/>
        <v>0</v>
      </c>
      <c r="AC288" s="45"/>
      <c r="AF288" s="33">
        <f t="shared" si="43"/>
        <v>0</v>
      </c>
      <c r="AH288" s="24">
        <f t="shared" si="44"/>
        <v>0</v>
      </c>
    </row>
    <row r="289" spans="1:34" x14ac:dyDescent="0.35">
      <c r="A289" t="s">
        <v>317</v>
      </c>
      <c r="C289" s="26" t="s">
        <v>3440</v>
      </c>
      <c r="D289" s="26" t="s">
        <v>3509</v>
      </c>
      <c r="E289" s="19">
        <v>35210</v>
      </c>
      <c r="F289" s="26" t="s">
        <v>3441</v>
      </c>
      <c r="G289" s="26" t="s">
        <v>3442</v>
      </c>
      <c r="H289" s="19" t="str">
        <f>VLOOKUP(E289,Subjective!$A$5:$B$1439,2,FALSE)</f>
        <v>PREMISES RENT</v>
      </c>
      <c r="I289" s="44">
        <v>3699.99</v>
      </c>
      <c r="J289" s="45"/>
      <c r="K289" s="45">
        <f t="shared" si="37"/>
        <v>3699.99</v>
      </c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6">
        <f t="shared" si="38"/>
        <v>0</v>
      </c>
      <c r="X289" s="45">
        <f t="shared" si="39"/>
        <v>0</v>
      </c>
      <c r="Y289" s="45">
        <f t="shared" si="45"/>
        <v>3699.99</v>
      </c>
      <c r="Z289" s="46">
        <f t="shared" si="40"/>
        <v>0</v>
      </c>
      <c r="AA289" s="46">
        <f t="shared" si="41"/>
        <v>0</v>
      </c>
      <c r="AB289" s="46">
        <f t="shared" si="42"/>
        <v>0</v>
      </c>
      <c r="AC289" s="45"/>
      <c r="AF289" s="33">
        <f t="shared" si="43"/>
        <v>0</v>
      </c>
      <c r="AH289" s="24">
        <f t="shared" si="44"/>
        <v>0</v>
      </c>
    </row>
    <row r="290" spans="1:34" x14ac:dyDescent="0.35">
      <c r="A290" t="s">
        <v>318</v>
      </c>
      <c r="C290" s="26" t="s">
        <v>3440</v>
      </c>
      <c r="D290" s="26" t="s">
        <v>3509</v>
      </c>
      <c r="E290" s="19">
        <v>36520</v>
      </c>
      <c r="F290" s="26" t="s">
        <v>3441</v>
      </c>
      <c r="G290" s="26" t="s">
        <v>3442</v>
      </c>
      <c r="H290" s="19" t="str">
        <f>VLOOKUP(E290,Subjective!$A$5:$B$1439,2,FALSE)</f>
        <v>External Payroll provider costs</v>
      </c>
      <c r="I290" s="44">
        <v>130.19999999999999</v>
      </c>
      <c r="J290" s="45"/>
      <c r="K290" s="45">
        <f t="shared" si="37"/>
        <v>130.19999999999999</v>
      </c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6">
        <f t="shared" si="38"/>
        <v>0</v>
      </c>
      <c r="X290" s="45">
        <f t="shared" si="39"/>
        <v>0</v>
      </c>
      <c r="Y290" s="45">
        <f t="shared" si="45"/>
        <v>130.19999999999999</v>
      </c>
      <c r="Z290" s="46">
        <f t="shared" si="40"/>
        <v>0</v>
      </c>
      <c r="AA290" s="46">
        <f t="shared" si="41"/>
        <v>0</v>
      </c>
      <c r="AB290" s="46">
        <f t="shared" si="42"/>
        <v>0</v>
      </c>
      <c r="AC290" s="45"/>
      <c r="AF290" s="33">
        <f t="shared" si="43"/>
        <v>0</v>
      </c>
      <c r="AH290" s="24">
        <f t="shared" si="44"/>
        <v>0</v>
      </c>
    </row>
    <row r="291" spans="1:34" x14ac:dyDescent="0.35">
      <c r="A291" t="s">
        <v>319</v>
      </c>
      <c r="C291" s="26" t="s">
        <v>3440</v>
      </c>
      <c r="D291" s="26" t="s">
        <v>3509</v>
      </c>
      <c r="E291" s="19">
        <v>37710</v>
      </c>
      <c r="F291" s="26" t="s">
        <v>3441</v>
      </c>
      <c r="G291" s="26" t="s">
        <v>3442</v>
      </c>
      <c r="H291" s="19" t="str">
        <f>VLOOKUP(E291,Subjective!$A$5:$B$1439,2,FALSE)</f>
        <v>Recharge : Miscellaneous</v>
      </c>
      <c r="I291" s="44">
        <v>3600</v>
      </c>
      <c r="J291" s="45"/>
      <c r="K291" s="45">
        <f t="shared" si="37"/>
        <v>3600</v>
      </c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6">
        <f t="shared" si="38"/>
        <v>0</v>
      </c>
      <c r="X291" s="45">
        <f t="shared" si="39"/>
        <v>0</v>
      </c>
      <c r="Y291" s="45">
        <f t="shared" si="45"/>
        <v>3600</v>
      </c>
      <c r="Z291" s="46">
        <f t="shared" si="40"/>
        <v>0</v>
      </c>
      <c r="AA291" s="46">
        <f t="shared" si="41"/>
        <v>0</v>
      </c>
      <c r="AB291" s="46">
        <f t="shared" si="42"/>
        <v>0</v>
      </c>
      <c r="AC291" s="45"/>
      <c r="AF291" s="33">
        <f t="shared" si="43"/>
        <v>0</v>
      </c>
      <c r="AH291" s="24">
        <f t="shared" si="44"/>
        <v>0</v>
      </c>
    </row>
    <row r="292" spans="1:34" x14ac:dyDescent="0.35">
      <c r="A292" t="s">
        <v>320</v>
      </c>
      <c r="C292" s="26" t="s">
        <v>3440</v>
      </c>
      <c r="D292" s="26" t="s">
        <v>3509</v>
      </c>
      <c r="E292" s="19">
        <v>37710</v>
      </c>
      <c r="F292" s="26" t="s">
        <v>3441</v>
      </c>
      <c r="G292" s="26" t="s">
        <v>3450</v>
      </c>
      <c r="H292" s="19" t="str">
        <f>VLOOKUP(E292,Subjective!$A$5:$B$1439,2,FALSE)</f>
        <v>Recharge : Miscellaneous</v>
      </c>
      <c r="I292" s="44">
        <v>2369.63</v>
      </c>
      <c r="J292" s="45"/>
      <c r="K292" s="45">
        <f t="shared" si="37"/>
        <v>2369.63</v>
      </c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6">
        <f t="shared" si="38"/>
        <v>0</v>
      </c>
      <c r="X292" s="45">
        <f t="shared" si="39"/>
        <v>0</v>
      </c>
      <c r="Y292" s="45">
        <f t="shared" si="45"/>
        <v>2369.63</v>
      </c>
      <c r="Z292" s="46">
        <f t="shared" si="40"/>
        <v>0</v>
      </c>
      <c r="AA292" s="46">
        <f t="shared" si="41"/>
        <v>0</v>
      </c>
      <c r="AB292" s="46">
        <f t="shared" si="42"/>
        <v>0</v>
      </c>
      <c r="AC292" s="45"/>
      <c r="AF292" s="33">
        <f t="shared" si="43"/>
        <v>0</v>
      </c>
      <c r="AH292" s="24">
        <f t="shared" si="44"/>
        <v>0</v>
      </c>
    </row>
    <row r="293" spans="1:34" x14ac:dyDescent="0.35">
      <c r="A293" t="s">
        <v>321</v>
      </c>
      <c r="C293" s="26" t="s">
        <v>3440</v>
      </c>
      <c r="D293" s="26" t="s">
        <v>3510</v>
      </c>
      <c r="E293" s="19">
        <v>37710</v>
      </c>
      <c r="F293" s="26" t="s">
        <v>3441</v>
      </c>
      <c r="G293" s="26" t="s">
        <v>3442</v>
      </c>
      <c r="H293" s="19" t="str">
        <f>VLOOKUP(E293,Subjective!$A$5:$B$1439,2,FALSE)</f>
        <v>Recharge : Miscellaneous</v>
      </c>
      <c r="I293" s="44">
        <v>5499</v>
      </c>
      <c r="J293" s="45"/>
      <c r="K293" s="45">
        <f t="shared" si="37"/>
        <v>5499</v>
      </c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6">
        <f t="shared" si="38"/>
        <v>0</v>
      </c>
      <c r="X293" s="45">
        <f t="shared" si="39"/>
        <v>0</v>
      </c>
      <c r="Y293" s="45">
        <f t="shared" si="45"/>
        <v>5499</v>
      </c>
      <c r="Z293" s="46">
        <f t="shared" si="40"/>
        <v>0</v>
      </c>
      <c r="AA293" s="46">
        <f t="shared" si="41"/>
        <v>0</v>
      </c>
      <c r="AB293" s="46">
        <f t="shared" si="42"/>
        <v>0</v>
      </c>
      <c r="AC293" s="45"/>
      <c r="AF293" s="33">
        <f t="shared" si="43"/>
        <v>0</v>
      </c>
      <c r="AH293" s="24">
        <f t="shared" si="44"/>
        <v>0</v>
      </c>
    </row>
    <row r="294" spans="1:34" x14ac:dyDescent="0.35">
      <c r="A294" t="s">
        <v>322</v>
      </c>
      <c r="C294" s="26" t="s">
        <v>3440</v>
      </c>
      <c r="D294" s="26" t="s">
        <v>3511</v>
      </c>
      <c r="E294" s="19">
        <v>37710</v>
      </c>
      <c r="F294" s="26" t="s">
        <v>3441</v>
      </c>
      <c r="G294" s="26" t="s">
        <v>3442</v>
      </c>
      <c r="H294" s="19" t="str">
        <f>VLOOKUP(E294,Subjective!$A$5:$B$1439,2,FALSE)</f>
        <v>Recharge : Miscellaneous</v>
      </c>
      <c r="I294" s="44">
        <v>31500</v>
      </c>
      <c r="J294" s="45"/>
      <c r="K294" s="45">
        <f t="shared" si="37"/>
        <v>31500</v>
      </c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6">
        <f t="shared" si="38"/>
        <v>0</v>
      </c>
      <c r="X294" s="45">
        <f t="shared" si="39"/>
        <v>0</v>
      </c>
      <c r="Y294" s="45">
        <f t="shared" si="45"/>
        <v>31500</v>
      </c>
      <c r="Z294" s="46">
        <f t="shared" si="40"/>
        <v>0</v>
      </c>
      <c r="AA294" s="46">
        <f t="shared" si="41"/>
        <v>0</v>
      </c>
      <c r="AB294" s="46">
        <f t="shared" si="42"/>
        <v>0</v>
      </c>
      <c r="AC294" s="45"/>
      <c r="AF294" s="33">
        <f t="shared" si="43"/>
        <v>0</v>
      </c>
      <c r="AH294" s="24">
        <f t="shared" si="44"/>
        <v>0</v>
      </c>
    </row>
    <row r="295" spans="1:34" x14ac:dyDescent="0.35">
      <c r="A295" t="s">
        <v>323</v>
      </c>
      <c r="C295" s="26" t="s">
        <v>3440</v>
      </c>
      <c r="D295" s="26" t="s">
        <v>3512</v>
      </c>
      <c r="E295" s="19">
        <v>37710</v>
      </c>
      <c r="F295" s="26" t="s">
        <v>3441</v>
      </c>
      <c r="G295" s="26" t="s">
        <v>3442</v>
      </c>
      <c r="H295" s="19" t="str">
        <f>VLOOKUP(E295,Subjective!$A$5:$B$1439,2,FALSE)</f>
        <v>Recharge : Miscellaneous</v>
      </c>
      <c r="I295" s="44">
        <v>9000</v>
      </c>
      <c r="J295" s="45"/>
      <c r="K295" s="45">
        <f t="shared" si="37"/>
        <v>9000</v>
      </c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6">
        <f t="shared" si="38"/>
        <v>0</v>
      </c>
      <c r="X295" s="45">
        <f t="shared" si="39"/>
        <v>0</v>
      </c>
      <c r="Y295" s="45">
        <f t="shared" si="45"/>
        <v>9000</v>
      </c>
      <c r="Z295" s="46">
        <f t="shared" si="40"/>
        <v>0</v>
      </c>
      <c r="AA295" s="46">
        <f t="shared" si="41"/>
        <v>0</v>
      </c>
      <c r="AB295" s="46">
        <f t="shared" si="42"/>
        <v>0</v>
      </c>
      <c r="AC295" s="45"/>
      <c r="AF295" s="33">
        <f t="shared" si="43"/>
        <v>0</v>
      </c>
      <c r="AH295" s="24">
        <f t="shared" si="44"/>
        <v>0</v>
      </c>
    </row>
    <row r="296" spans="1:34" x14ac:dyDescent="0.35">
      <c r="A296" t="s">
        <v>324</v>
      </c>
      <c r="C296" s="26" t="s">
        <v>3440</v>
      </c>
      <c r="D296" s="26" t="s">
        <v>3513</v>
      </c>
      <c r="E296" s="19" t="s">
        <v>1790</v>
      </c>
      <c r="F296" s="26" t="s">
        <v>3441</v>
      </c>
      <c r="G296" s="26" t="s">
        <v>3442</v>
      </c>
      <c r="H296" s="19" t="str">
        <f>VLOOKUP(E296,Subjective!$A$5:$B$1439,2,FALSE)</f>
        <v>Admin &amp; Clerical Band 5</v>
      </c>
      <c r="I296" s="44">
        <v>7279.82</v>
      </c>
      <c r="J296" s="45"/>
      <c r="K296" s="45">
        <f t="shared" si="37"/>
        <v>7279.82</v>
      </c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6">
        <f t="shared" si="38"/>
        <v>0</v>
      </c>
      <c r="X296" s="45">
        <f t="shared" si="39"/>
        <v>7279.82</v>
      </c>
      <c r="Y296" s="45">
        <f t="shared" si="45"/>
        <v>0</v>
      </c>
      <c r="Z296" s="46">
        <f t="shared" si="40"/>
        <v>0</v>
      </c>
      <c r="AA296" s="46">
        <f t="shared" si="41"/>
        <v>0</v>
      </c>
      <c r="AB296" s="46">
        <f t="shared" si="42"/>
        <v>0</v>
      </c>
      <c r="AC296" s="45"/>
      <c r="AF296" s="33">
        <f t="shared" si="43"/>
        <v>0</v>
      </c>
      <c r="AH296" s="24">
        <f t="shared" si="44"/>
        <v>0</v>
      </c>
    </row>
    <row r="297" spans="1:34" x14ac:dyDescent="0.35">
      <c r="A297" t="s">
        <v>325</v>
      </c>
      <c r="C297" s="26" t="s">
        <v>3440</v>
      </c>
      <c r="D297" s="26" t="s">
        <v>3513</v>
      </c>
      <c r="E297" s="19" t="s">
        <v>1792</v>
      </c>
      <c r="F297" s="26" t="s">
        <v>3441</v>
      </c>
      <c r="G297" s="26" t="s">
        <v>3442</v>
      </c>
      <c r="H297" s="19" t="str">
        <f>VLOOKUP(E297,Subjective!$A$5:$B$1439,2,FALSE)</f>
        <v>Admin &amp; Clerical Band 6</v>
      </c>
      <c r="I297" s="44">
        <v>6416.53</v>
      </c>
      <c r="J297" s="45"/>
      <c r="K297" s="45">
        <f t="shared" si="37"/>
        <v>6416.53</v>
      </c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6">
        <f t="shared" si="38"/>
        <v>0</v>
      </c>
      <c r="X297" s="45">
        <f t="shared" si="39"/>
        <v>6416.53</v>
      </c>
      <c r="Y297" s="45">
        <f t="shared" si="45"/>
        <v>0</v>
      </c>
      <c r="Z297" s="46">
        <f t="shared" si="40"/>
        <v>0</v>
      </c>
      <c r="AA297" s="46">
        <f t="shared" si="41"/>
        <v>0</v>
      </c>
      <c r="AB297" s="46">
        <f t="shared" si="42"/>
        <v>0</v>
      </c>
      <c r="AC297" s="45"/>
      <c r="AF297" s="33">
        <f t="shared" si="43"/>
        <v>0</v>
      </c>
      <c r="AH297" s="24">
        <f t="shared" si="44"/>
        <v>0</v>
      </c>
    </row>
    <row r="298" spans="1:34" x14ac:dyDescent="0.35">
      <c r="A298" t="s">
        <v>326</v>
      </c>
      <c r="C298" s="26" t="s">
        <v>3440</v>
      </c>
      <c r="D298" s="26" t="s">
        <v>3513</v>
      </c>
      <c r="E298" s="19">
        <v>33010</v>
      </c>
      <c r="F298" s="26" t="s">
        <v>3441</v>
      </c>
      <c r="G298" s="26" t="s">
        <v>3442</v>
      </c>
      <c r="H298" s="19" t="str">
        <f>VLOOKUP(E298,Subjective!$A$5:$B$1439,2,FALSE)</f>
        <v>Stationery</v>
      </c>
      <c r="I298" s="44">
        <v>0.33</v>
      </c>
      <c r="J298" s="45"/>
      <c r="K298" s="45">
        <f t="shared" si="37"/>
        <v>0.33</v>
      </c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6">
        <f t="shared" si="38"/>
        <v>0</v>
      </c>
      <c r="X298" s="45">
        <f t="shared" si="39"/>
        <v>0</v>
      </c>
      <c r="Y298" s="45">
        <f t="shared" si="45"/>
        <v>0.33</v>
      </c>
      <c r="Z298" s="46">
        <f t="shared" si="40"/>
        <v>0</v>
      </c>
      <c r="AA298" s="46">
        <f t="shared" si="41"/>
        <v>0</v>
      </c>
      <c r="AB298" s="46">
        <f t="shared" si="42"/>
        <v>0</v>
      </c>
      <c r="AC298" s="45"/>
      <c r="AF298" s="33">
        <f t="shared" si="43"/>
        <v>0</v>
      </c>
      <c r="AH298" s="24">
        <f t="shared" si="44"/>
        <v>0</v>
      </c>
    </row>
    <row r="299" spans="1:34" x14ac:dyDescent="0.35">
      <c r="A299" t="s">
        <v>327</v>
      </c>
      <c r="C299" s="26" t="s">
        <v>3440</v>
      </c>
      <c r="D299" s="26" t="s">
        <v>3513</v>
      </c>
      <c r="E299" s="19">
        <v>33610</v>
      </c>
      <c r="F299" s="26" t="s">
        <v>3479</v>
      </c>
      <c r="G299" s="26" t="s">
        <v>3442</v>
      </c>
      <c r="H299" s="19" t="str">
        <f>VLOOKUP(E299,Subjective!$A$5:$B$1439,2,FALSE)</f>
        <v>Travel &amp; Subsistence</v>
      </c>
      <c r="I299" s="44">
        <v>55.45</v>
      </c>
      <c r="J299" s="45"/>
      <c r="K299" s="45">
        <f t="shared" si="37"/>
        <v>55.45</v>
      </c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6">
        <f t="shared" si="38"/>
        <v>0</v>
      </c>
      <c r="X299" s="45">
        <f t="shared" si="39"/>
        <v>0</v>
      </c>
      <c r="Y299" s="45">
        <f t="shared" si="45"/>
        <v>55.45</v>
      </c>
      <c r="Z299" s="46">
        <f t="shared" si="40"/>
        <v>0</v>
      </c>
      <c r="AA299" s="46">
        <f t="shared" si="41"/>
        <v>0</v>
      </c>
      <c r="AB299" s="46">
        <f t="shared" si="42"/>
        <v>0</v>
      </c>
      <c r="AC299" s="45"/>
      <c r="AF299" s="33">
        <f t="shared" si="43"/>
        <v>0</v>
      </c>
      <c r="AH299" s="24">
        <f t="shared" si="44"/>
        <v>0</v>
      </c>
    </row>
    <row r="300" spans="1:34" x14ac:dyDescent="0.35">
      <c r="A300" t="s">
        <v>328</v>
      </c>
      <c r="C300" s="26" t="s">
        <v>3440</v>
      </c>
      <c r="D300" s="26" t="s">
        <v>3513</v>
      </c>
      <c r="E300" s="19">
        <v>33610</v>
      </c>
      <c r="F300" s="26" t="s">
        <v>3485</v>
      </c>
      <c r="G300" s="26" t="s">
        <v>3442</v>
      </c>
      <c r="H300" s="19" t="str">
        <f>VLOOKUP(E300,Subjective!$A$5:$B$1439,2,FALSE)</f>
        <v>Travel &amp; Subsistence</v>
      </c>
      <c r="I300" s="44">
        <v>143.12</v>
      </c>
      <c r="J300" s="45"/>
      <c r="K300" s="45">
        <f t="shared" si="37"/>
        <v>143.12</v>
      </c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6">
        <f t="shared" si="38"/>
        <v>0</v>
      </c>
      <c r="X300" s="45">
        <f t="shared" si="39"/>
        <v>0</v>
      </c>
      <c r="Y300" s="45">
        <f t="shared" si="45"/>
        <v>143.12</v>
      </c>
      <c r="Z300" s="46">
        <f t="shared" si="40"/>
        <v>0</v>
      </c>
      <c r="AA300" s="46">
        <f t="shared" si="41"/>
        <v>0</v>
      </c>
      <c r="AB300" s="46">
        <f t="shared" si="42"/>
        <v>0</v>
      </c>
      <c r="AC300" s="45"/>
      <c r="AF300" s="33">
        <f t="shared" si="43"/>
        <v>0</v>
      </c>
      <c r="AH300" s="24">
        <f t="shared" si="44"/>
        <v>0</v>
      </c>
    </row>
    <row r="301" spans="1:34" x14ac:dyDescent="0.35">
      <c r="A301" t="s">
        <v>329</v>
      </c>
      <c r="C301" s="26" t="s">
        <v>3440</v>
      </c>
      <c r="D301" s="26" t="s">
        <v>3514</v>
      </c>
      <c r="E301" s="19">
        <v>25300</v>
      </c>
      <c r="F301" s="26" t="s">
        <v>3441</v>
      </c>
      <c r="G301" s="26" t="s">
        <v>3442</v>
      </c>
      <c r="H301" s="19" t="str">
        <f>VLOOKUP(E301,Subjective!$A$5:$B$1439,2,FALSE)</f>
        <v>G.P.Sessions / Staff Fund</v>
      </c>
      <c r="I301" s="44">
        <v>270648.65000000002</v>
      </c>
      <c r="J301" s="45"/>
      <c r="K301" s="45">
        <f t="shared" si="37"/>
        <v>270648.65000000002</v>
      </c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6">
        <f t="shared" si="38"/>
        <v>0</v>
      </c>
      <c r="X301" s="45">
        <f t="shared" si="39"/>
        <v>270648.65000000002</v>
      </c>
      <c r="Y301" s="45">
        <f t="shared" si="45"/>
        <v>0</v>
      </c>
      <c r="Z301" s="46">
        <f t="shared" si="40"/>
        <v>0</v>
      </c>
      <c r="AA301" s="46">
        <f t="shared" si="41"/>
        <v>0</v>
      </c>
      <c r="AB301" s="46">
        <f t="shared" si="42"/>
        <v>0</v>
      </c>
      <c r="AC301" s="45"/>
      <c r="AF301" s="33">
        <f t="shared" si="43"/>
        <v>0</v>
      </c>
      <c r="AH301" s="24">
        <f t="shared" si="44"/>
        <v>0</v>
      </c>
    </row>
    <row r="302" spans="1:34" x14ac:dyDescent="0.35">
      <c r="A302" t="s">
        <v>330</v>
      </c>
      <c r="C302" s="26" t="s">
        <v>3440</v>
      </c>
      <c r="D302" s="26" t="s">
        <v>3514</v>
      </c>
      <c r="E302" s="19" t="s">
        <v>1786</v>
      </c>
      <c r="F302" s="26" t="s">
        <v>3441</v>
      </c>
      <c r="G302" s="26" t="s">
        <v>3442</v>
      </c>
      <c r="H302" s="19" t="str">
        <f>VLOOKUP(E302,Subjective!$A$5:$B$1439,2,FALSE)</f>
        <v>Admin &amp; Clerical Band 3</v>
      </c>
      <c r="I302" s="44">
        <v>13416.41</v>
      </c>
      <c r="J302" s="45"/>
      <c r="K302" s="45">
        <f t="shared" si="37"/>
        <v>13416.41</v>
      </c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6">
        <f t="shared" si="38"/>
        <v>0</v>
      </c>
      <c r="X302" s="45">
        <f t="shared" si="39"/>
        <v>13416.41</v>
      </c>
      <c r="Y302" s="45">
        <f t="shared" si="45"/>
        <v>0</v>
      </c>
      <c r="Z302" s="46">
        <f t="shared" si="40"/>
        <v>0</v>
      </c>
      <c r="AA302" s="46">
        <f t="shared" si="41"/>
        <v>0</v>
      </c>
      <c r="AB302" s="46">
        <f t="shared" si="42"/>
        <v>0</v>
      </c>
      <c r="AC302" s="45"/>
      <c r="AF302" s="33">
        <f t="shared" si="43"/>
        <v>0</v>
      </c>
      <c r="AH302" s="24">
        <f t="shared" si="44"/>
        <v>0</v>
      </c>
    </row>
    <row r="303" spans="1:34" x14ac:dyDescent="0.35">
      <c r="A303" t="s">
        <v>331</v>
      </c>
      <c r="C303" s="26" t="s">
        <v>3440</v>
      </c>
      <c r="D303" s="26" t="s">
        <v>3514</v>
      </c>
      <c r="E303" s="19" t="s">
        <v>1788</v>
      </c>
      <c r="F303" s="26" t="s">
        <v>3441</v>
      </c>
      <c r="G303" s="26" t="s">
        <v>3442</v>
      </c>
      <c r="H303" s="19" t="str">
        <f>VLOOKUP(E303,Subjective!$A$5:$B$1439,2,FALSE)</f>
        <v>Admin &amp; Clerical Band 4</v>
      </c>
      <c r="I303" s="44">
        <v>17164.07</v>
      </c>
      <c r="J303" s="45"/>
      <c r="K303" s="45">
        <f t="shared" si="37"/>
        <v>17164.07</v>
      </c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6">
        <f t="shared" si="38"/>
        <v>0</v>
      </c>
      <c r="X303" s="45">
        <f t="shared" si="39"/>
        <v>17164.07</v>
      </c>
      <c r="Y303" s="45">
        <f t="shared" si="45"/>
        <v>0</v>
      </c>
      <c r="Z303" s="46">
        <f t="shared" si="40"/>
        <v>0</v>
      </c>
      <c r="AA303" s="46">
        <f t="shared" si="41"/>
        <v>0</v>
      </c>
      <c r="AB303" s="46">
        <f t="shared" si="42"/>
        <v>0</v>
      </c>
      <c r="AC303" s="45"/>
      <c r="AF303" s="33">
        <f t="shared" si="43"/>
        <v>0</v>
      </c>
      <c r="AH303" s="24">
        <f t="shared" si="44"/>
        <v>0</v>
      </c>
    </row>
    <row r="304" spans="1:34" x14ac:dyDescent="0.35">
      <c r="A304" t="s">
        <v>332</v>
      </c>
      <c r="C304" s="26" t="s">
        <v>3440</v>
      </c>
      <c r="D304" s="26" t="s">
        <v>3514</v>
      </c>
      <c r="E304" s="19" t="s">
        <v>1792</v>
      </c>
      <c r="F304" s="26" t="s">
        <v>3441</v>
      </c>
      <c r="G304" s="26" t="s">
        <v>3442</v>
      </c>
      <c r="H304" s="19" t="str">
        <f>VLOOKUP(E304,Subjective!$A$5:$B$1439,2,FALSE)</f>
        <v>Admin &amp; Clerical Band 6</v>
      </c>
      <c r="I304" s="44">
        <v>11902.36</v>
      </c>
      <c r="J304" s="45"/>
      <c r="K304" s="45">
        <f t="shared" si="37"/>
        <v>11902.36</v>
      </c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6">
        <f t="shared" si="38"/>
        <v>0</v>
      </c>
      <c r="X304" s="45">
        <f t="shared" si="39"/>
        <v>11902.36</v>
      </c>
      <c r="Y304" s="45">
        <f t="shared" si="45"/>
        <v>0</v>
      </c>
      <c r="Z304" s="46">
        <f t="shared" si="40"/>
        <v>0</v>
      </c>
      <c r="AA304" s="46">
        <f t="shared" si="41"/>
        <v>0</v>
      </c>
      <c r="AB304" s="46">
        <f t="shared" si="42"/>
        <v>0</v>
      </c>
      <c r="AC304" s="45"/>
      <c r="AF304" s="33">
        <f t="shared" si="43"/>
        <v>0</v>
      </c>
      <c r="AH304" s="24">
        <f t="shared" si="44"/>
        <v>0</v>
      </c>
    </row>
    <row r="305" spans="1:34" x14ac:dyDescent="0.35">
      <c r="A305" t="s">
        <v>333</v>
      </c>
      <c r="C305" s="26" t="s">
        <v>3440</v>
      </c>
      <c r="D305" s="26" t="s">
        <v>3514</v>
      </c>
      <c r="E305" s="19" t="s">
        <v>1794</v>
      </c>
      <c r="F305" s="26" t="s">
        <v>3441</v>
      </c>
      <c r="G305" s="26" t="s">
        <v>3442</v>
      </c>
      <c r="H305" s="19" t="str">
        <f>VLOOKUP(E305,Subjective!$A$5:$B$1439,2,FALSE)</f>
        <v>Admin &amp; Clerical Band 7</v>
      </c>
      <c r="I305" s="44">
        <v>15307.89</v>
      </c>
      <c r="J305" s="45"/>
      <c r="K305" s="45">
        <f t="shared" si="37"/>
        <v>15307.89</v>
      </c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6">
        <f t="shared" si="38"/>
        <v>0</v>
      </c>
      <c r="X305" s="45">
        <f t="shared" si="39"/>
        <v>15307.89</v>
      </c>
      <c r="Y305" s="45">
        <f t="shared" si="45"/>
        <v>0</v>
      </c>
      <c r="Z305" s="46">
        <f t="shared" si="40"/>
        <v>0</v>
      </c>
      <c r="AA305" s="46">
        <f t="shared" si="41"/>
        <v>0</v>
      </c>
      <c r="AB305" s="46">
        <f t="shared" si="42"/>
        <v>0</v>
      </c>
      <c r="AC305" s="45"/>
      <c r="AF305" s="33">
        <f t="shared" si="43"/>
        <v>0</v>
      </c>
      <c r="AH305" s="24">
        <f t="shared" si="44"/>
        <v>0</v>
      </c>
    </row>
    <row r="306" spans="1:34" x14ac:dyDescent="0.35">
      <c r="A306" t="s">
        <v>334</v>
      </c>
      <c r="C306" s="26" t="s">
        <v>3440</v>
      </c>
      <c r="D306" s="26" t="s">
        <v>3514</v>
      </c>
      <c r="E306" s="19">
        <v>33610</v>
      </c>
      <c r="F306" s="26" t="s">
        <v>3441</v>
      </c>
      <c r="G306" s="26" t="s">
        <v>3442</v>
      </c>
      <c r="H306" s="19" t="str">
        <f>VLOOKUP(E306,Subjective!$A$5:$B$1439,2,FALSE)</f>
        <v>Travel &amp; Subsistence</v>
      </c>
      <c r="I306" s="44">
        <v>1082.04</v>
      </c>
      <c r="J306" s="45"/>
      <c r="K306" s="45">
        <f t="shared" si="37"/>
        <v>1082.04</v>
      </c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6">
        <f t="shared" si="38"/>
        <v>0</v>
      </c>
      <c r="X306" s="45">
        <f t="shared" si="39"/>
        <v>0</v>
      </c>
      <c r="Y306" s="45">
        <f t="shared" si="45"/>
        <v>1082.04</v>
      </c>
      <c r="Z306" s="46">
        <f t="shared" si="40"/>
        <v>0</v>
      </c>
      <c r="AA306" s="46">
        <f t="shared" si="41"/>
        <v>0</v>
      </c>
      <c r="AB306" s="46">
        <f t="shared" si="42"/>
        <v>0</v>
      </c>
      <c r="AC306" s="45"/>
      <c r="AF306" s="33">
        <f t="shared" si="43"/>
        <v>0</v>
      </c>
      <c r="AH306" s="24">
        <f t="shared" si="44"/>
        <v>0</v>
      </c>
    </row>
    <row r="307" spans="1:34" x14ac:dyDescent="0.35">
      <c r="A307" t="s">
        <v>335</v>
      </c>
      <c r="C307" s="26" t="s">
        <v>3440</v>
      </c>
      <c r="D307" s="26" t="s">
        <v>3514</v>
      </c>
      <c r="E307" s="19">
        <v>33610</v>
      </c>
      <c r="F307" s="26" t="s">
        <v>3479</v>
      </c>
      <c r="G307" s="26" t="s">
        <v>3442</v>
      </c>
      <c r="H307" s="19" t="str">
        <f>VLOOKUP(E307,Subjective!$A$5:$B$1439,2,FALSE)</f>
        <v>Travel &amp; Subsistence</v>
      </c>
      <c r="I307" s="44">
        <v>1198.3399999999999</v>
      </c>
      <c r="J307" s="45"/>
      <c r="K307" s="45">
        <f t="shared" si="37"/>
        <v>1198.3399999999999</v>
      </c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6">
        <f t="shared" si="38"/>
        <v>0</v>
      </c>
      <c r="X307" s="45">
        <f t="shared" si="39"/>
        <v>0</v>
      </c>
      <c r="Y307" s="45">
        <f t="shared" si="45"/>
        <v>1198.3399999999999</v>
      </c>
      <c r="Z307" s="46">
        <f t="shared" si="40"/>
        <v>0</v>
      </c>
      <c r="AA307" s="46">
        <f t="shared" si="41"/>
        <v>0</v>
      </c>
      <c r="AB307" s="46">
        <f t="shared" si="42"/>
        <v>0</v>
      </c>
      <c r="AC307" s="45"/>
      <c r="AF307" s="33">
        <f t="shared" si="43"/>
        <v>0</v>
      </c>
      <c r="AH307" s="24">
        <f t="shared" si="44"/>
        <v>0</v>
      </c>
    </row>
    <row r="308" spans="1:34" x14ac:dyDescent="0.35">
      <c r="A308" t="s">
        <v>336</v>
      </c>
      <c r="C308" s="26" t="s">
        <v>3440</v>
      </c>
      <c r="D308" s="26" t="s">
        <v>3514</v>
      </c>
      <c r="E308" s="19">
        <v>33610</v>
      </c>
      <c r="F308" s="26" t="s">
        <v>3484</v>
      </c>
      <c r="G308" s="26" t="s">
        <v>3442</v>
      </c>
      <c r="H308" s="19" t="str">
        <f>VLOOKUP(E308,Subjective!$A$5:$B$1439,2,FALSE)</f>
        <v>Travel &amp; Subsistence</v>
      </c>
      <c r="I308" s="44">
        <v>5</v>
      </c>
      <c r="J308" s="45"/>
      <c r="K308" s="45">
        <f t="shared" si="37"/>
        <v>5</v>
      </c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6">
        <f t="shared" si="38"/>
        <v>0</v>
      </c>
      <c r="X308" s="45">
        <f t="shared" si="39"/>
        <v>0</v>
      </c>
      <c r="Y308" s="45">
        <f t="shared" si="45"/>
        <v>5</v>
      </c>
      <c r="Z308" s="46">
        <f t="shared" si="40"/>
        <v>0</v>
      </c>
      <c r="AA308" s="46">
        <f t="shared" si="41"/>
        <v>0</v>
      </c>
      <c r="AB308" s="46">
        <f t="shared" si="42"/>
        <v>0</v>
      </c>
      <c r="AC308" s="45"/>
      <c r="AF308" s="33">
        <f t="shared" si="43"/>
        <v>0</v>
      </c>
      <c r="AH308" s="24">
        <f t="shared" si="44"/>
        <v>0</v>
      </c>
    </row>
    <row r="309" spans="1:34" x14ac:dyDescent="0.35">
      <c r="A309" t="s">
        <v>337</v>
      </c>
      <c r="C309" s="26" t="s">
        <v>3440</v>
      </c>
      <c r="D309" s="26" t="s">
        <v>3514</v>
      </c>
      <c r="E309" s="19">
        <v>33610</v>
      </c>
      <c r="F309" s="26" t="s">
        <v>3515</v>
      </c>
      <c r="G309" s="26" t="s">
        <v>3442</v>
      </c>
      <c r="H309" s="19" t="str">
        <f>VLOOKUP(E309,Subjective!$A$5:$B$1439,2,FALSE)</f>
        <v>Travel &amp; Subsistence</v>
      </c>
      <c r="I309" s="44">
        <v>10</v>
      </c>
      <c r="J309" s="45"/>
      <c r="K309" s="45">
        <f t="shared" si="37"/>
        <v>10</v>
      </c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6">
        <f t="shared" si="38"/>
        <v>0</v>
      </c>
      <c r="X309" s="45">
        <f t="shared" si="39"/>
        <v>0</v>
      </c>
      <c r="Y309" s="45">
        <f t="shared" si="45"/>
        <v>10</v>
      </c>
      <c r="Z309" s="46">
        <f t="shared" si="40"/>
        <v>0</v>
      </c>
      <c r="AA309" s="46">
        <f t="shared" si="41"/>
        <v>0</v>
      </c>
      <c r="AB309" s="46">
        <f t="shared" si="42"/>
        <v>0</v>
      </c>
      <c r="AC309" s="45"/>
      <c r="AF309" s="33">
        <f t="shared" si="43"/>
        <v>0</v>
      </c>
      <c r="AH309" s="24">
        <f t="shared" si="44"/>
        <v>0</v>
      </c>
    </row>
    <row r="310" spans="1:34" x14ac:dyDescent="0.35">
      <c r="A310" t="s">
        <v>338</v>
      </c>
      <c r="C310" s="26" t="s">
        <v>3440</v>
      </c>
      <c r="D310" s="26" t="s">
        <v>3514</v>
      </c>
      <c r="E310" s="19">
        <v>33610</v>
      </c>
      <c r="F310" s="26" t="s">
        <v>3485</v>
      </c>
      <c r="G310" s="26" t="s">
        <v>3442</v>
      </c>
      <c r="H310" s="19" t="str">
        <f>VLOOKUP(E310,Subjective!$A$5:$B$1439,2,FALSE)</f>
        <v>Travel &amp; Subsistence</v>
      </c>
      <c r="I310" s="44">
        <v>327.97</v>
      </c>
      <c r="J310" s="45"/>
      <c r="K310" s="45">
        <f t="shared" si="37"/>
        <v>327.97</v>
      </c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6">
        <f t="shared" si="38"/>
        <v>0</v>
      </c>
      <c r="X310" s="45">
        <f t="shared" si="39"/>
        <v>0</v>
      </c>
      <c r="Y310" s="45">
        <f t="shared" si="45"/>
        <v>327.97</v>
      </c>
      <c r="Z310" s="46">
        <f t="shared" si="40"/>
        <v>0</v>
      </c>
      <c r="AA310" s="46">
        <f t="shared" si="41"/>
        <v>0</v>
      </c>
      <c r="AB310" s="46">
        <f t="shared" si="42"/>
        <v>0</v>
      </c>
      <c r="AC310" s="45"/>
      <c r="AF310" s="33">
        <f t="shared" si="43"/>
        <v>0</v>
      </c>
      <c r="AH310" s="24">
        <f t="shared" si="44"/>
        <v>0</v>
      </c>
    </row>
    <row r="311" spans="1:34" x14ac:dyDescent="0.35">
      <c r="A311" t="s">
        <v>339</v>
      </c>
      <c r="C311" s="26" t="s">
        <v>3440</v>
      </c>
      <c r="D311" s="26" t="s">
        <v>3516</v>
      </c>
      <c r="E311" s="19">
        <v>33610</v>
      </c>
      <c r="F311" s="26" t="s">
        <v>3441</v>
      </c>
      <c r="G311" s="26" t="s">
        <v>3442</v>
      </c>
      <c r="H311" s="19" t="str">
        <f>VLOOKUP(E311,Subjective!$A$5:$B$1439,2,FALSE)</f>
        <v>Travel &amp; Subsistence</v>
      </c>
      <c r="I311" s="44">
        <v>152.4</v>
      </c>
      <c r="J311" s="45"/>
      <c r="K311" s="45">
        <f t="shared" si="37"/>
        <v>152.4</v>
      </c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6">
        <f t="shared" si="38"/>
        <v>0</v>
      </c>
      <c r="X311" s="45">
        <f t="shared" si="39"/>
        <v>0</v>
      </c>
      <c r="Y311" s="45">
        <f t="shared" si="45"/>
        <v>152.4</v>
      </c>
      <c r="Z311" s="46">
        <f t="shared" si="40"/>
        <v>0</v>
      </c>
      <c r="AA311" s="46">
        <f t="shared" si="41"/>
        <v>0</v>
      </c>
      <c r="AB311" s="46">
        <f t="shared" si="42"/>
        <v>0</v>
      </c>
      <c r="AC311" s="45"/>
      <c r="AF311" s="33">
        <f t="shared" si="43"/>
        <v>0</v>
      </c>
      <c r="AH311" s="24">
        <f t="shared" si="44"/>
        <v>0</v>
      </c>
    </row>
    <row r="312" spans="1:34" x14ac:dyDescent="0.35">
      <c r="A312" t="s">
        <v>340</v>
      </c>
      <c r="C312" s="26" t="s">
        <v>3440</v>
      </c>
      <c r="D312" s="26" t="s">
        <v>3516</v>
      </c>
      <c r="E312" s="19">
        <v>34220</v>
      </c>
      <c r="F312" s="26" t="s">
        <v>3441</v>
      </c>
      <c r="G312" s="26" t="s">
        <v>3442</v>
      </c>
      <c r="H312" s="19" t="str">
        <f>VLOOKUP(E312,Subjective!$A$5:$B$1439,2,FALSE)</f>
        <v>Conferences And Seminars</v>
      </c>
      <c r="I312" s="44">
        <v>14336</v>
      </c>
      <c r="J312" s="45"/>
      <c r="K312" s="45">
        <f t="shared" si="37"/>
        <v>14336</v>
      </c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6">
        <f t="shared" si="38"/>
        <v>0</v>
      </c>
      <c r="X312" s="45">
        <f t="shared" si="39"/>
        <v>0</v>
      </c>
      <c r="Y312" s="45">
        <f t="shared" si="45"/>
        <v>14336</v>
      </c>
      <c r="Z312" s="46">
        <f t="shared" si="40"/>
        <v>0</v>
      </c>
      <c r="AA312" s="46">
        <f t="shared" si="41"/>
        <v>0</v>
      </c>
      <c r="AB312" s="46">
        <f t="shared" si="42"/>
        <v>0</v>
      </c>
      <c r="AC312" s="45"/>
      <c r="AF312" s="33">
        <f t="shared" si="43"/>
        <v>0</v>
      </c>
      <c r="AH312" s="24">
        <f t="shared" si="44"/>
        <v>0</v>
      </c>
    </row>
    <row r="313" spans="1:34" x14ac:dyDescent="0.35">
      <c r="A313" t="s">
        <v>341</v>
      </c>
      <c r="C313" s="26" t="s">
        <v>3440</v>
      </c>
      <c r="D313" s="26" t="s">
        <v>3516</v>
      </c>
      <c r="E313" s="19">
        <v>34230</v>
      </c>
      <c r="F313" s="26" t="s">
        <v>3441</v>
      </c>
      <c r="G313" s="26" t="s">
        <v>3442</v>
      </c>
      <c r="H313" s="19" t="str">
        <f>VLOOKUP(E313,Subjective!$A$5:$B$1439,2,FALSE)</f>
        <v>ALS Courses / Training</v>
      </c>
      <c r="I313" s="44">
        <v>30</v>
      </c>
      <c r="J313" s="45"/>
      <c r="K313" s="45">
        <f t="shared" si="37"/>
        <v>30</v>
      </c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6">
        <f t="shared" si="38"/>
        <v>0</v>
      </c>
      <c r="X313" s="45">
        <f t="shared" si="39"/>
        <v>0</v>
      </c>
      <c r="Y313" s="45">
        <f t="shared" si="45"/>
        <v>30</v>
      </c>
      <c r="Z313" s="46">
        <f t="shared" si="40"/>
        <v>0</v>
      </c>
      <c r="AA313" s="46">
        <f t="shared" si="41"/>
        <v>0</v>
      </c>
      <c r="AB313" s="46">
        <f t="shared" si="42"/>
        <v>0</v>
      </c>
      <c r="AC313" s="45"/>
      <c r="AF313" s="33">
        <f t="shared" si="43"/>
        <v>0</v>
      </c>
      <c r="AH313" s="24">
        <f t="shared" si="44"/>
        <v>0</v>
      </c>
    </row>
    <row r="314" spans="1:34" x14ac:dyDescent="0.35">
      <c r="A314" t="s">
        <v>342</v>
      </c>
      <c r="C314" s="26" t="s">
        <v>3440</v>
      </c>
      <c r="D314" s="26" t="s">
        <v>3516</v>
      </c>
      <c r="E314" s="19">
        <v>34270</v>
      </c>
      <c r="F314" s="26" t="s">
        <v>3441</v>
      </c>
      <c r="G314" s="26" t="s">
        <v>3442</v>
      </c>
      <c r="H314" s="19" t="str">
        <f>VLOOKUP(E314,Subjective!$A$5:$B$1439,2,FALSE)</f>
        <v>Room Hire</v>
      </c>
      <c r="I314" s="44">
        <v>94</v>
      </c>
      <c r="J314" s="45"/>
      <c r="K314" s="45">
        <f t="shared" si="37"/>
        <v>94</v>
      </c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6">
        <f t="shared" si="38"/>
        <v>0</v>
      </c>
      <c r="X314" s="45">
        <f t="shared" si="39"/>
        <v>0</v>
      </c>
      <c r="Y314" s="45">
        <f t="shared" si="45"/>
        <v>94</v>
      </c>
      <c r="Z314" s="46">
        <f t="shared" si="40"/>
        <v>0</v>
      </c>
      <c r="AA314" s="46">
        <f t="shared" si="41"/>
        <v>0</v>
      </c>
      <c r="AB314" s="46">
        <f t="shared" si="42"/>
        <v>0</v>
      </c>
      <c r="AC314" s="45"/>
      <c r="AF314" s="33">
        <f t="shared" si="43"/>
        <v>0</v>
      </c>
      <c r="AH314" s="24">
        <f t="shared" si="44"/>
        <v>0</v>
      </c>
    </row>
    <row r="315" spans="1:34" x14ac:dyDescent="0.35">
      <c r="A315" t="s">
        <v>343</v>
      </c>
      <c r="C315" s="26" t="s">
        <v>3440</v>
      </c>
      <c r="D315" s="26" t="s">
        <v>3516</v>
      </c>
      <c r="E315" s="19">
        <v>37470</v>
      </c>
      <c r="F315" s="26" t="s">
        <v>3441</v>
      </c>
      <c r="G315" s="26" t="s">
        <v>3442</v>
      </c>
      <c r="H315" s="19" t="str">
        <f>VLOOKUP(E315,Subjective!$A$5:$B$1439,2,FALSE)</f>
        <v>Miscellaneous Expenditure</v>
      </c>
      <c r="I315" s="44">
        <v>420</v>
      </c>
      <c r="J315" s="45"/>
      <c r="K315" s="45">
        <f t="shared" si="37"/>
        <v>420</v>
      </c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6">
        <f t="shared" si="38"/>
        <v>0</v>
      </c>
      <c r="X315" s="45">
        <f t="shared" si="39"/>
        <v>0</v>
      </c>
      <c r="Y315" s="45">
        <f t="shared" si="45"/>
        <v>420</v>
      </c>
      <c r="Z315" s="46">
        <f t="shared" si="40"/>
        <v>0</v>
      </c>
      <c r="AA315" s="46">
        <f t="shared" si="41"/>
        <v>0</v>
      </c>
      <c r="AB315" s="46">
        <f t="shared" si="42"/>
        <v>0</v>
      </c>
      <c r="AC315" s="45"/>
      <c r="AF315" s="33">
        <f t="shared" si="43"/>
        <v>0</v>
      </c>
      <c r="AH315" s="24">
        <f t="shared" si="44"/>
        <v>0</v>
      </c>
    </row>
    <row r="316" spans="1:34" x14ac:dyDescent="0.35">
      <c r="A316" t="s">
        <v>344</v>
      </c>
      <c r="C316" s="26" t="s">
        <v>3440</v>
      </c>
      <c r="D316" s="26" t="s">
        <v>3517</v>
      </c>
      <c r="E316" s="19">
        <v>34220</v>
      </c>
      <c r="F316" s="26" t="s">
        <v>3441</v>
      </c>
      <c r="G316" s="26" t="s">
        <v>3442</v>
      </c>
      <c r="H316" s="19" t="str">
        <f>VLOOKUP(E316,Subjective!$A$5:$B$1439,2,FALSE)</f>
        <v>Conferences And Seminars</v>
      </c>
      <c r="I316" s="44">
        <v>169.2</v>
      </c>
      <c r="J316" s="45"/>
      <c r="K316" s="45">
        <f t="shared" si="37"/>
        <v>169.2</v>
      </c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6">
        <f t="shared" si="38"/>
        <v>0</v>
      </c>
      <c r="X316" s="45">
        <f t="shared" si="39"/>
        <v>0</v>
      </c>
      <c r="Y316" s="45">
        <f t="shared" si="45"/>
        <v>169.2</v>
      </c>
      <c r="Z316" s="46">
        <f t="shared" si="40"/>
        <v>0</v>
      </c>
      <c r="AA316" s="46">
        <f t="shared" si="41"/>
        <v>0</v>
      </c>
      <c r="AB316" s="46">
        <f t="shared" si="42"/>
        <v>0</v>
      </c>
      <c r="AC316" s="45"/>
      <c r="AF316" s="33">
        <f t="shared" si="43"/>
        <v>0</v>
      </c>
      <c r="AH316" s="24">
        <f t="shared" si="44"/>
        <v>0</v>
      </c>
    </row>
    <row r="317" spans="1:34" x14ac:dyDescent="0.35">
      <c r="A317" t="s">
        <v>345</v>
      </c>
      <c r="C317" s="26" t="s">
        <v>3440</v>
      </c>
      <c r="D317" s="26" t="s">
        <v>3517</v>
      </c>
      <c r="E317" s="19">
        <v>37470</v>
      </c>
      <c r="F317" s="26" t="s">
        <v>3441</v>
      </c>
      <c r="G317" s="26" t="s">
        <v>3442</v>
      </c>
      <c r="H317" s="19" t="str">
        <f>VLOOKUP(E317,Subjective!$A$5:$B$1439,2,FALSE)</f>
        <v>Miscellaneous Expenditure</v>
      </c>
      <c r="I317" s="44">
        <v>45120</v>
      </c>
      <c r="J317" s="45"/>
      <c r="K317" s="45">
        <f t="shared" si="37"/>
        <v>45120</v>
      </c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6">
        <f t="shared" si="38"/>
        <v>0</v>
      </c>
      <c r="X317" s="45">
        <f t="shared" si="39"/>
        <v>0</v>
      </c>
      <c r="Y317" s="45">
        <f t="shared" si="45"/>
        <v>45120</v>
      </c>
      <c r="Z317" s="46">
        <f t="shared" si="40"/>
        <v>0</v>
      </c>
      <c r="AA317" s="46">
        <f t="shared" si="41"/>
        <v>0</v>
      </c>
      <c r="AB317" s="46">
        <f t="shared" si="42"/>
        <v>0</v>
      </c>
      <c r="AC317" s="45"/>
      <c r="AF317" s="33">
        <f t="shared" si="43"/>
        <v>0</v>
      </c>
      <c r="AH317" s="24">
        <f t="shared" si="44"/>
        <v>0</v>
      </c>
    </row>
    <row r="318" spans="1:34" x14ac:dyDescent="0.35">
      <c r="A318" t="s">
        <v>346</v>
      </c>
      <c r="C318" s="26" t="s">
        <v>3440</v>
      </c>
      <c r="D318" s="26" t="s">
        <v>3517</v>
      </c>
      <c r="E318" s="19">
        <v>55200</v>
      </c>
      <c r="F318" s="26" t="s">
        <v>3441</v>
      </c>
      <c r="G318" s="26" t="s">
        <v>3442</v>
      </c>
      <c r="H318" s="19" t="str">
        <f>VLOOKUP(E318,Subjective!$A$5:$B$1439,2,FALSE)</f>
        <v>GP payments - other non clinical</v>
      </c>
      <c r="I318" s="44">
        <v>7664</v>
      </c>
      <c r="J318" s="45"/>
      <c r="K318" s="45">
        <f t="shared" si="37"/>
        <v>7664</v>
      </c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6">
        <f t="shared" si="38"/>
        <v>0</v>
      </c>
      <c r="X318" s="45">
        <f t="shared" si="39"/>
        <v>0</v>
      </c>
      <c r="Y318" s="45">
        <f t="shared" si="45"/>
        <v>7664</v>
      </c>
      <c r="Z318" s="46">
        <f t="shared" si="40"/>
        <v>0</v>
      </c>
      <c r="AA318" s="46">
        <f t="shared" si="41"/>
        <v>0</v>
      </c>
      <c r="AB318" s="46">
        <f t="shared" si="42"/>
        <v>0</v>
      </c>
      <c r="AC318" s="45"/>
      <c r="AF318" s="33">
        <f t="shared" si="43"/>
        <v>0</v>
      </c>
      <c r="AH318" s="24">
        <f t="shared" si="44"/>
        <v>0</v>
      </c>
    </row>
    <row r="319" spans="1:34" x14ac:dyDescent="0.35">
      <c r="A319" t="s">
        <v>347</v>
      </c>
      <c r="C319" s="26" t="s">
        <v>3440</v>
      </c>
      <c r="D319" s="26" t="s">
        <v>3518</v>
      </c>
      <c r="E319" s="19">
        <v>37470</v>
      </c>
      <c r="F319" s="26" t="s">
        <v>3441</v>
      </c>
      <c r="G319" s="26" t="s">
        <v>3442</v>
      </c>
      <c r="H319" s="19" t="str">
        <f>VLOOKUP(E319,Subjective!$A$5:$B$1439,2,FALSE)</f>
        <v>Miscellaneous Expenditure</v>
      </c>
      <c r="I319" s="44">
        <v>89220</v>
      </c>
      <c r="J319" s="45"/>
      <c r="K319" s="45">
        <f t="shared" si="37"/>
        <v>89220</v>
      </c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6">
        <f t="shared" si="38"/>
        <v>0</v>
      </c>
      <c r="X319" s="45">
        <f t="shared" si="39"/>
        <v>0</v>
      </c>
      <c r="Y319" s="45">
        <f t="shared" si="45"/>
        <v>89220</v>
      </c>
      <c r="Z319" s="46">
        <f t="shared" si="40"/>
        <v>0</v>
      </c>
      <c r="AA319" s="46">
        <f t="shared" si="41"/>
        <v>0</v>
      </c>
      <c r="AB319" s="46">
        <f t="shared" si="42"/>
        <v>0</v>
      </c>
      <c r="AC319" s="45"/>
      <c r="AF319" s="33">
        <f t="shared" si="43"/>
        <v>0</v>
      </c>
      <c r="AH319" s="24">
        <f t="shared" si="44"/>
        <v>0</v>
      </c>
    </row>
    <row r="320" spans="1:34" x14ac:dyDescent="0.35">
      <c r="A320" t="s">
        <v>348</v>
      </c>
      <c r="C320" s="26" t="s">
        <v>3440</v>
      </c>
      <c r="D320" s="26" t="s">
        <v>3519</v>
      </c>
      <c r="E320" s="19">
        <v>36520</v>
      </c>
      <c r="F320" s="26" t="s">
        <v>3441</v>
      </c>
      <c r="G320" s="26" t="s">
        <v>3442</v>
      </c>
      <c r="H320" s="19" t="str">
        <f>VLOOKUP(E320,Subjective!$A$5:$B$1439,2,FALSE)</f>
        <v>External Payroll provider costs</v>
      </c>
      <c r="I320" s="44">
        <v>20750</v>
      </c>
      <c r="J320" s="45"/>
      <c r="K320" s="45">
        <f t="shared" si="37"/>
        <v>20750</v>
      </c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6">
        <f t="shared" si="38"/>
        <v>0</v>
      </c>
      <c r="X320" s="45">
        <f t="shared" si="39"/>
        <v>0</v>
      </c>
      <c r="Y320" s="45">
        <f t="shared" si="45"/>
        <v>20750</v>
      </c>
      <c r="Z320" s="46">
        <f t="shared" si="40"/>
        <v>0</v>
      </c>
      <c r="AA320" s="46">
        <f t="shared" si="41"/>
        <v>0</v>
      </c>
      <c r="AB320" s="46">
        <f t="shared" si="42"/>
        <v>0</v>
      </c>
      <c r="AC320" s="45"/>
      <c r="AF320" s="33">
        <f t="shared" si="43"/>
        <v>0</v>
      </c>
      <c r="AH320" s="24">
        <f t="shared" si="44"/>
        <v>0</v>
      </c>
    </row>
    <row r="321" spans="1:34" x14ac:dyDescent="0.35">
      <c r="A321" t="s">
        <v>349</v>
      </c>
      <c r="C321" s="26" t="s">
        <v>3440</v>
      </c>
      <c r="D321" s="26" t="s">
        <v>3520</v>
      </c>
      <c r="E321" s="19">
        <v>34230</v>
      </c>
      <c r="F321" s="26" t="s">
        <v>3441</v>
      </c>
      <c r="G321" s="26" t="s">
        <v>3442</v>
      </c>
      <c r="H321" s="19" t="str">
        <f>VLOOKUP(E321,Subjective!$A$5:$B$1439,2,FALSE)</f>
        <v>ALS Courses / Training</v>
      </c>
      <c r="I321" s="44">
        <v>280</v>
      </c>
      <c r="J321" s="45"/>
      <c r="K321" s="45">
        <f t="shared" si="37"/>
        <v>280</v>
      </c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6">
        <f t="shared" si="38"/>
        <v>0</v>
      </c>
      <c r="X321" s="45">
        <f t="shared" si="39"/>
        <v>0</v>
      </c>
      <c r="Y321" s="45">
        <f t="shared" si="45"/>
        <v>280</v>
      </c>
      <c r="Z321" s="46">
        <f t="shared" si="40"/>
        <v>0</v>
      </c>
      <c r="AA321" s="46">
        <f t="shared" si="41"/>
        <v>0</v>
      </c>
      <c r="AB321" s="46">
        <f t="shared" si="42"/>
        <v>0</v>
      </c>
      <c r="AC321" s="45"/>
      <c r="AF321" s="33">
        <f t="shared" si="43"/>
        <v>0</v>
      </c>
      <c r="AH321" s="24">
        <f t="shared" si="44"/>
        <v>0</v>
      </c>
    </row>
    <row r="322" spans="1:34" x14ac:dyDescent="0.35">
      <c r="A322" t="s">
        <v>350</v>
      </c>
      <c r="C322" s="26" t="s">
        <v>3440</v>
      </c>
      <c r="D322" s="26" t="s">
        <v>3521</v>
      </c>
      <c r="E322" s="19">
        <v>6000</v>
      </c>
      <c r="F322" s="26" t="s">
        <v>3441</v>
      </c>
      <c r="G322" s="26" t="s">
        <v>3442</v>
      </c>
      <c r="H322" s="19" t="str">
        <f>VLOOKUP(E322,Subjective!$A$5:$B$1439,2,FALSE)</f>
        <v>Inc Gen - Training</v>
      </c>
      <c r="I322" s="44">
        <v>-9900</v>
      </c>
      <c r="J322" s="45"/>
      <c r="K322" s="45">
        <f t="shared" si="37"/>
        <v>-9900</v>
      </c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6">
        <f t="shared" si="38"/>
        <v>-9900</v>
      </c>
      <c r="X322" s="45">
        <f t="shared" si="39"/>
        <v>0</v>
      </c>
      <c r="Y322" s="45">
        <f t="shared" si="45"/>
        <v>0</v>
      </c>
      <c r="Z322" s="46">
        <f t="shared" si="40"/>
        <v>0</v>
      </c>
      <c r="AA322" s="46">
        <f t="shared" si="41"/>
        <v>0</v>
      </c>
      <c r="AB322" s="46">
        <f t="shared" si="42"/>
        <v>0</v>
      </c>
      <c r="AC322" s="45"/>
      <c r="AF322" s="33">
        <f t="shared" si="43"/>
        <v>-9900</v>
      </c>
      <c r="AH322" s="24">
        <f t="shared" si="44"/>
        <v>0</v>
      </c>
    </row>
    <row r="323" spans="1:34" x14ac:dyDescent="0.35">
      <c r="A323" t="s">
        <v>351</v>
      </c>
      <c r="C323" s="26" t="s">
        <v>3440</v>
      </c>
      <c r="D323" s="26" t="s">
        <v>3521</v>
      </c>
      <c r="E323" s="19">
        <v>32080</v>
      </c>
      <c r="F323" s="26" t="s">
        <v>3441</v>
      </c>
      <c r="G323" s="26" t="s">
        <v>3442</v>
      </c>
      <c r="H323" s="19" t="str">
        <f>VLOOKUP(E323,Subjective!$A$5:$B$1439,2,FALSE)</f>
        <v>Catering Equipment - Leases</v>
      </c>
      <c r="I323" s="44">
        <v>2469</v>
      </c>
      <c r="J323" s="45"/>
      <c r="K323" s="45">
        <f t="shared" si="37"/>
        <v>2469</v>
      </c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6">
        <f t="shared" si="38"/>
        <v>0</v>
      </c>
      <c r="X323" s="45">
        <f t="shared" si="39"/>
        <v>0</v>
      </c>
      <c r="Y323" s="45">
        <f t="shared" si="45"/>
        <v>2469</v>
      </c>
      <c r="Z323" s="46">
        <f t="shared" si="40"/>
        <v>0</v>
      </c>
      <c r="AA323" s="46">
        <f t="shared" si="41"/>
        <v>0</v>
      </c>
      <c r="AB323" s="46">
        <f t="shared" si="42"/>
        <v>0</v>
      </c>
      <c r="AC323" s="45"/>
      <c r="AF323" s="33">
        <f t="shared" si="43"/>
        <v>0</v>
      </c>
      <c r="AH323" s="24">
        <f t="shared" si="44"/>
        <v>0</v>
      </c>
    </row>
    <row r="324" spans="1:34" x14ac:dyDescent="0.35">
      <c r="A324" t="s">
        <v>352</v>
      </c>
      <c r="C324" s="26" t="s">
        <v>3440</v>
      </c>
      <c r="D324" s="26" t="s">
        <v>3521</v>
      </c>
      <c r="E324" s="19">
        <v>32240</v>
      </c>
      <c r="F324" s="26" t="s">
        <v>3441</v>
      </c>
      <c r="G324" s="26" t="s">
        <v>3442</v>
      </c>
      <c r="H324" s="19" t="str">
        <f>VLOOKUP(E324,Subjective!$A$5:$B$1439,2,FALSE)</f>
        <v>Hotel Services - External Contracts : Other</v>
      </c>
      <c r="I324" s="44">
        <v>546.83000000000004</v>
      </c>
      <c r="J324" s="45"/>
      <c r="K324" s="45">
        <f t="shared" si="37"/>
        <v>546.83000000000004</v>
      </c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6">
        <f t="shared" si="38"/>
        <v>0</v>
      </c>
      <c r="X324" s="45">
        <f t="shared" si="39"/>
        <v>0</v>
      </c>
      <c r="Y324" s="45">
        <f t="shared" si="45"/>
        <v>546.83000000000004</v>
      </c>
      <c r="Z324" s="46">
        <f t="shared" si="40"/>
        <v>0</v>
      </c>
      <c r="AA324" s="46">
        <f t="shared" si="41"/>
        <v>0</v>
      </c>
      <c r="AB324" s="46">
        <f t="shared" si="42"/>
        <v>0</v>
      </c>
      <c r="AC324" s="45"/>
      <c r="AF324" s="33">
        <f t="shared" si="43"/>
        <v>0</v>
      </c>
      <c r="AH324" s="24">
        <f t="shared" si="44"/>
        <v>0</v>
      </c>
    </row>
    <row r="325" spans="1:34" x14ac:dyDescent="0.35">
      <c r="A325" t="s">
        <v>353</v>
      </c>
      <c r="C325" s="26" t="s">
        <v>3440</v>
      </c>
      <c r="D325" s="26" t="s">
        <v>3521</v>
      </c>
      <c r="E325" s="19">
        <v>33340</v>
      </c>
      <c r="F325" s="26" t="s">
        <v>3441</v>
      </c>
      <c r="G325" s="26" t="s">
        <v>3442</v>
      </c>
      <c r="H325" s="19" t="str">
        <f>VLOOKUP(E325,Subjective!$A$5:$B$1439,2,FALSE)</f>
        <v>Mobile Phones</v>
      </c>
      <c r="I325" s="44">
        <v>36.04</v>
      </c>
      <c r="J325" s="45"/>
      <c r="K325" s="45">
        <f t="shared" si="37"/>
        <v>36.04</v>
      </c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6">
        <f t="shared" si="38"/>
        <v>0</v>
      </c>
      <c r="X325" s="45">
        <f t="shared" si="39"/>
        <v>0</v>
      </c>
      <c r="Y325" s="45">
        <f t="shared" si="45"/>
        <v>36.04</v>
      </c>
      <c r="Z325" s="46">
        <f t="shared" si="40"/>
        <v>0</v>
      </c>
      <c r="AA325" s="46">
        <f t="shared" si="41"/>
        <v>0</v>
      </c>
      <c r="AB325" s="46">
        <f t="shared" si="42"/>
        <v>0</v>
      </c>
      <c r="AC325" s="45"/>
      <c r="AF325" s="33">
        <f t="shared" si="43"/>
        <v>0</v>
      </c>
      <c r="AH325" s="24">
        <f t="shared" si="44"/>
        <v>0</v>
      </c>
    </row>
    <row r="326" spans="1:34" x14ac:dyDescent="0.35">
      <c r="A326" t="s">
        <v>354</v>
      </c>
      <c r="C326" s="26" t="s">
        <v>3440</v>
      </c>
      <c r="D326" s="26" t="s">
        <v>3521</v>
      </c>
      <c r="E326" s="19">
        <v>33610</v>
      </c>
      <c r="F326" s="26" t="s">
        <v>3441</v>
      </c>
      <c r="G326" s="26" t="s">
        <v>3442</v>
      </c>
      <c r="H326" s="19" t="str">
        <f>VLOOKUP(E326,Subjective!$A$5:$B$1439,2,FALSE)</f>
        <v>Travel &amp; Subsistence</v>
      </c>
      <c r="I326" s="44">
        <v>740.5</v>
      </c>
      <c r="J326" s="45"/>
      <c r="K326" s="45">
        <f t="shared" si="37"/>
        <v>740.5</v>
      </c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6">
        <f t="shared" si="38"/>
        <v>0</v>
      </c>
      <c r="X326" s="45">
        <f t="shared" si="39"/>
        <v>0</v>
      </c>
      <c r="Y326" s="45">
        <f t="shared" si="45"/>
        <v>740.5</v>
      </c>
      <c r="Z326" s="46">
        <f t="shared" si="40"/>
        <v>0</v>
      </c>
      <c r="AA326" s="46">
        <f t="shared" si="41"/>
        <v>0</v>
      </c>
      <c r="AB326" s="46">
        <f t="shared" si="42"/>
        <v>0</v>
      </c>
      <c r="AC326" s="45"/>
      <c r="AF326" s="33">
        <f t="shared" si="43"/>
        <v>0</v>
      </c>
      <c r="AH326" s="24">
        <f t="shared" si="44"/>
        <v>0</v>
      </c>
    </row>
    <row r="327" spans="1:34" x14ac:dyDescent="0.35">
      <c r="A327" t="s">
        <v>355</v>
      </c>
      <c r="C327" s="26" t="s">
        <v>3440</v>
      </c>
      <c r="D327" s="26" t="s">
        <v>3521</v>
      </c>
      <c r="E327" s="19">
        <v>34220</v>
      </c>
      <c r="F327" s="26" t="s">
        <v>3441</v>
      </c>
      <c r="G327" s="26" t="s">
        <v>3442</v>
      </c>
      <c r="H327" s="19" t="str">
        <f>VLOOKUP(E327,Subjective!$A$5:$B$1439,2,FALSE)</f>
        <v>Conferences And Seminars</v>
      </c>
      <c r="I327" s="44">
        <v>10278.84</v>
      </c>
      <c r="J327" s="45"/>
      <c r="K327" s="45">
        <f t="shared" si="37"/>
        <v>10278.84</v>
      </c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6">
        <f t="shared" si="38"/>
        <v>0</v>
      </c>
      <c r="X327" s="45">
        <f t="shared" si="39"/>
        <v>0</v>
      </c>
      <c r="Y327" s="45">
        <f t="shared" si="45"/>
        <v>10278.84</v>
      </c>
      <c r="Z327" s="46">
        <f t="shared" si="40"/>
        <v>0</v>
      </c>
      <c r="AA327" s="46">
        <f t="shared" si="41"/>
        <v>0</v>
      </c>
      <c r="AB327" s="46">
        <f t="shared" si="42"/>
        <v>0</v>
      </c>
      <c r="AC327" s="45"/>
      <c r="AF327" s="33">
        <f t="shared" si="43"/>
        <v>0</v>
      </c>
      <c r="AH327" s="24">
        <f t="shared" si="44"/>
        <v>0</v>
      </c>
    </row>
    <row r="328" spans="1:34" x14ac:dyDescent="0.35">
      <c r="A328" t="s">
        <v>356</v>
      </c>
      <c r="C328" s="26" t="s">
        <v>3440</v>
      </c>
      <c r="D328" s="26" t="s">
        <v>3521</v>
      </c>
      <c r="E328" s="19">
        <v>34230</v>
      </c>
      <c r="F328" s="26" t="s">
        <v>3441</v>
      </c>
      <c r="G328" s="26" t="s">
        <v>3442</v>
      </c>
      <c r="H328" s="19" t="str">
        <f>VLOOKUP(E328,Subjective!$A$5:$B$1439,2,FALSE)</f>
        <v>ALS Courses / Training</v>
      </c>
      <c r="I328" s="44">
        <v>4029.1</v>
      </c>
      <c r="J328" s="45"/>
      <c r="K328" s="45">
        <f t="shared" si="37"/>
        <v>4029.1</v>
      </c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6">
        <f t="shared" si="38"/>
        <v>0</v>
      </c>
      <c r="X328" s="45">
        <f t="shared" si="39"/>
        <v>0</v>
      </c>
      <c r="Y328" s="45">
        <f t="shared" si="45"/>
        <v>4029.1</v>
      </c>
      <c r="Z328" s="46">
        <f t="shared" si="40"/>
        <v>0</v>
      </c>
      <c r="AA328" s="46">
        <f t="shared" si="41"/>
        <v>0</v>
      </c>
      <c r="AB328" s="46">
        <f t="shared" si="42"/>
        <v>0</v>
      </c>
      <c r="AC328" s="45"/>
      <c r="AF328" s="33">
        <f t="shared" si="43"/>
        <v>0</v>
      </c>
      <c r="AH328" s="24">
        <f t="shared" si="44"/>
        <v>0</v>
      </c>
    </row>
    <row r="329" spans="1:34" x14ac:dyDescent="0.35">
      <c r="A329" t="s">
        <v>357</v>
      </c>
      <c r="C329" s="26" t="s">
        <v>3440</v>
      </c>
      <c r="D329" s="26" t="s">
        <v>3521</v>
      </c>
      <c r="E329" s="19">
        <v>34270</v>
      </c>
      <c r="F329" s="26" t="s">
        <v>3441</v>
      </c>
      <c r="G329" s="26" t="s">
        <v>3442</v>
      </c>
      <c r="H329" s="19" t="str">
        <f>VLOOKUP(E329,Subjective!$A$5:$B$1439,2,FALSE)</f>
        <v>Room Hire</v>
      </c>
      <c r="I329" s="44">
        <v>1825</v>
      </c>
      <c r="J329" s="45"/>
      <c r="K329" s="45">
        <f t="shared" si="37"/>
        <v>1825</v>
      </c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6">
        <f t="shared" si="38"/>
        <v>0</v>
      </c>
      <c r="X329" s="45">
        <f t="shared" si="39"/>
        <v>0</v>
      </c>
      <c r="Y329" s="45">
        <f t="shared" si="45"/>
        <v>1825</v>
      </c>
      <c r="Z329" s="46">
        <f t="shared" si="40"/>
        <v>0</v>
      </c>
      <c r="AA329" s="46">
        <f t="shared" si="41"/>
        <v>0</v>
      </c>
      <c r="AB329" s="46">
        <f t="shared" si="42"/>
        <v>0</v>
      </c>
      <c r="AC329" s="45"/>
      <c r="AF329" s="33">
        <f t="shared" si="43"/>
        <v>0</v>
      </c>
      <c r="AH329" s="24">
        <f t="shared" si="44"/>
        <v>0</v>
      </c>
    </row>
    <row r="330" spans="1:34" x14ac:dyDescent="0.35">
      <c r="A330" t="s">
        <v>358</v>
      </c>
      <c r="C330" s="26" t="s">
        <v>3440</v>
      </c>
      <c r="D330" s="26" t="s">
        <v>3522</v>
      </c>
      <c r="E330" s="19">
        <v>23000</v>
      </c>
      <c r="F330" s="26" t="s">
        <v>3441</v>
      </c>
      <c r="G330" s="26" t="s">
        <v>3442</v>
      </c>
      <c r="H330" s="19" t="str">
        <f>VLOOKUP(E330,Subjective!$A$5:$B$1439,2,FALSE)</f>
        <v>Agency - Other Career Grade (M&amp;D)</v>
      </c>
      <c r="I330" s="44">
        <v>560</v>
      </c>
      <c r="J330" s="45"/>
      <c r="K330" s="45">
        <f t="shared" si="37"/>
        <v>560</v>
      </c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6">
        <f t="shared" si="38"/>
        <v>0</v>
      </c>
      <c r="X330" s="45">
        <f t="shared" si="39"/>
        <v>560</v>
      </c>
      <c r="Y330" s="45">
        <f t="shared" si="45"/>
        <v>0</v>
      </c>
      <c r="Z330" s="46">
        <f t="shared" si="40"/>
        <v>0</v>
      </c>
      <c r="AA330" s="46">
        <f t="shared" si="41"/>
        <v>0</v>
      </c>
      <c r="AB330" s="46">
        <f t="shared" si="42"/>
        <v>0</v>
      </c>
      <c r="AC330" s="45"/>
      <c r="AF330" s="33">
        <f t="shared" si="43"/>
        <v>0</v>
      </c>
      <c r="AH330" s="24">
        <f t="shared" si="44"/>
        <v>0</v>
      </c>
    </row>
    <row r="331" spans="1:34" x14ac:dyDescent="0.35">
      <c r="A331" t="s">
        <v>359</v>
      </c>
      <c r="C331" s="26" t="s">
        <v>3440</v>
      </c>
      <c r="D331" s="26" t="s">
        <v>3522</v>
      </c>
      <c r="E331" s="19">
        <v>32200</v>
      </c>
      <c r="F331" s="26" t="s">
        <v>3441</v>
      </c>
      <c r="G331" s="26" t="s">
        <v>3442</v>
      </c>
      <c r="H331" s="19" t="str">
        <f>VLOOKUP(E331,Subjective!$A$5:$B$1439,2,FALSE)</f>
        <v>External Contracts : Catering</v>
      </c>
      <c r="I331" s="44">
        <v>15.45</v>
      </c>
      <c r="J331" s="45"/>
      <c r="K331" s="45">
        <f t="shared" si="37"/>
        <v>15.45</v>
      </c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6">
        <f t="shared" si="38"/>
        <v>0</v>
      </c>
      <c r="X331" s="45">
        <f t="shared" si="39"/>
        <v>0</v>
      </c>
      <c r="Y331" s="45">
        <f t="shared" si="45"/>
        <v>15.45</v>
      </c>
      <c r="Z331" s="46">
        <f t="shared" si="40"/>
        <v>0</v>
      </c>
      <c r="AA331" s="46">
        <f t="shared" si="41"/>
        <v>0</v>
      </c>
      <c r="AB331" s="46">
        <f t="shared" si="42"/>
        <v>0</v>
      </c>
      <c r="AC331" s="45"/>
      <c r="AF331" s="33">
        <f t="shared" si="43"/>
        <v>0</v>
      </c>
      <c r="AH331" s="24">
        <f t="shared" si="44"/>
        <v>0</v>
      </c>
    </row>
    <row r="332" spans="1:34" x14ac:dyDescent="0.35">
      <c r="A332" t="s">
        <v>360</v>
      </c>
      <c r="C332" s="26" t="s">
        <v>3440</v>
      </c>
      <c r="D332" s="26" t="s">
        <v>3522</v>
      </c>
      <c r="E332" s="19">
        <v>34200</v>
      </c>
      <c r="F332" s="26" t="s">
        <v>3441</v>
      </c>
      <c r="G332" s="26" t="s">
        <v>3442</v>
      </c>
      <c r="H332" s="19" t="str">
        <f>VLOOKUP(E332,Subjective!$A$5:$B$1439,2,FALSE)</f>
        <v>Training Expenses</v>
      </c>
      <c r="I332" s="44">
        <v>7980</v>
      </c>
      <c r="J332" s="45"/>
      <c r="K332" s="45">
        <f t="shared" ref="K332:K395" si="46">I332</f>
        <v>7980</v>
      </c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6">
        <f t="shared" si="38"/>
        <v>0</v>
      </c>
      <c r="X332" s="45">
        <f t="shared" si="39"/>
        <v>0</v>
      </c>
      <c r="Y332" s="45">
        <f t="shared" si="45"/>
        <v>7980</v>
      </c>
      <c r="Z332" s="46">
        <f t="shared" si="40"/>
        <v>0</v>
      </c>
      <c r="AA332" s="46">
        <f t="shared" si="41"/>
        <v>0</v>
      </c>
      <c r="AB332" s="46">
        <f t="shared" si="42"/>
        <v>0</v>
      </c>
      <c r="AC332" s="45"/>
      <c r="AF332" s="33">
        <f t="shared" si="43"/>
        <v>0</v>
      </c>
      <c r="AH332" s="24">
        <f t="shared" si="44"/>
        <v>0</v>
      </c>
    </row>
    <row r="333" spans="1:34" x14ac:dyDescent="0.35">
      <c r="A333" t="s">
        <v>361</v>
      </c>
      <c r="C333" s="26" t="s">
        <v>3440</v>
      </c>
      <c r="D333" s="26" t="s">
        <v>3523</v>
      </c>
      <c r="E333" s="19">
        <v>37470</v>
      </c>
      <c r="F333" s="26" t="s">
        <v>3441</v>
      </c>
      <c r="G333" s="26" t="s">
        <v>3456</v>
      </c>
      <c r="H333" s="19" t="str">
        <f>VLOOKUP(E333,Subjective!$A$5:$B$1439,2,FALSE)</f>
        <v>Miscellaneous Expenditure</v>
      </c>
      <c r="I333" s="44">
        <v>3824547.05</v>
      </c>
      <c r="J333" s="45"/>
      <c r="K333" s="45">
        <f t="shared" si="46"/>
        <v>3824547.05</v>
      </c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6">
        <f t="shared" si="38"/>
        <v>0</v>
      </c>
      <c r="X333" s="45">
        <f t="shared" si="39"/>
        <v>0</v>
      </c>
      <c r="Y333" s="45">
        <f t="shared" si="45"/>
        <v>3824547.05</v>
      </c>
      <c r="Z333" s="46">
        <f t="shared" si="40"/>
        <v>0</v>
      </c>
      <c r="AA333" s="46">
        <f t="shared" si="41"/>
        <v>0</v>
      </c>
      <c r="AB333" s="46">
        <f t="shared" si="42"/>
        <v>0</v>
      </c>
      <c r="AC333" s="45"/>
      <c r="AF333" s="33">
        <f t="shared" si="43"/>
        <v>0</v>
      </c>
      <c r="AH333" s="24">
        <f t="shared" si="44"/>
        <v>0</v>
      </c>
    </row>
    <row r="334" spans="1:34" x14ac:dyDescent="0.35">
      <c r="A334" t="s">
        <v>362</v>
      </c>
      <c r="C334" s="26" t="s">
        <v>3440</v>
      </c>
      <c r="D334" s="26" t="s">
        <v>3524</v>
      </c>
      <c r="E334" s="19">
        <v>39100</v>
      </c>
      <c r="F334" s="26" t="s">
        <v>3441</v>
      </c>
      <c r="G334" s="26" t="s">
        <v>3442</v>
      </c>
      <c r="H334" s="19" t="str">
        <f>VLOOKUP(E334,Subjective!$A$5:$B$1439,2,FALSE)</f>
        <v>SLR Recharges</v>
      </c>
      <c r="I334" s="44">
        <v>24000</v>
      </c>
      <c r="J334" s="45"/>
      <c r="K334" s="45">
        <f t="shared" si="46"/>
        <v>24000</v>
      </c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6">
        <f t="shared" ref="W334:W397" si="47">AF334</f>
        <v>0</v>
      </c>
      <c r="X334" s="45">
        <f t="shared" ref="X334:X397" si="48">IF(LEFT(E334,1)="2",I334,0)</f>
        <v>0</v>
      </c>
      <c r="Y334" s="45">
        <f t="shared" si="45"/>
        <v>24000</v>
      </c>
      <c r="Z334" s="46">
        <f t="shared" ref="Z334:Z397" si="49">IFERROR(_xlfn.IFS(D334="M350",I334,D334="M360",I334),0)</f>
        <v>0</v>
      </c>
      <c r="AA334" s="46">
        <f t="shared" ref="AA334:AA397" si="50">IFERROR(_xlfn.IFS(D334="M370",I334),0)</f>
        <v>0</v>
      </c>
      <c r="AB334" s="46">
        <f t="shared" ref="AB334:AB397" si="51">IFERROR(_xlfn.IFS(D334="N100",I334,D334="N102",I334,D334="N103",I334,D334="N104",I334,D334="N105",I334,D334="N106",I334,D334="N107",I334,D334="N108",I334,D334="N109",I334,D334="N110",I334,D334="N111",I334,D334="N112",I334,D334="N113",I334,D334="N114",I334,D334="N115",I334,D334="N116",I334,D334="N117",I334,D334="N118",I334,D334="N119",I334,D334="N120",I334,D334="N121",I334,D334="N122",I334,D334="N123",I334,D334="N124",I334,D334="N125",I334,D334="N126",I334,D334="N127",I334,D334="N128",I334,D334="N129",I334,D334="N130",I334,D334="N132",I334,D334="N133",I334,D334="N134",I334,D334="N135",I334,D334="N136",I334,D334="N137",I334,D334="N138",I334,D334="N140",I334),0)</f>
        <v>0</v>
      </c>
      <c r="AC334" s="45"/>
      <c r="AF334" s="33">
        <f t="shared" ref="AF334:AF397" si="52">IF(AND(E334&gt;=$AE$10,E334&lt;=$AF$10),I334,0)</f>
        <v>0</v>
      </c>
      <c r="AH334" s="24">
        <f t="shared" ref="AH334:AH397" si="53">SUM(U334:AB334)-K334</f>
        <v>0</v>
      </c>
    </row>
    <row r="335" spans="1:34" x14ac:dyDescent="0.35">
      <c r="A335" t="s">
        <v>363</v>
      </c>
      <c r="C335" s="26" t="s">
        <v>3440</v>
      </c>
      <c r="D335" s="26" t="s">
        <v>3525</v>
      </c>
      <c r="E335" s="19">
        <v>3300</v>
      </c>
      <c r="F335" s="26" t="s">
        <v>3441</v>
      </c>
      <c r="G335" s="26" t="s">
        <v>3442</v>
      </c>
      <c r="H335" s="19" t="str">
        <f>VLOOKUP(E335,Subjective!$A$5:$B$1439,2,FALSE)</f>
        <v>Drug Company Support Income</v>
      </c>
      <c r="I335" s="44">
        <v>152</v>
      </c>
      <c r="J335" s="45"/>
      <c r="K335" s="45">
        <f t="shared" si="46"/>
        <v>152</v>
      </c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6">
        <f t="shared" si="47"/>
        <v>152</v>
      </c>
      <c r="X335" s="45">
        <f t="shared" si="48"/>
        <v>0</v>
      </c>
      <c r="Y335" s="45">
        <f t="shared" si="45"/>
        <v>0</v>
      </c>
      <c r="Z335" s="46">
        <f t="shared" si="49"/>
        <v>0</v>
      </c>
      <c r="AA335" s="46">
        <f t="shared" si="50"/>
        <v>0</v>
      </c>
      <c r="AB335" s="46">
        <f t="shared" si="51"/>
        <v>0</v>
      </c>
      <c r="AC335" s="45"/>
      <c r="AF335" s="33">
        <f t="shared" si="52"/>
        <v>152</v>
      </c>
      <c r="AH335" s="24">
        <f t="shared" si="53"/>
        <v>0</v>
      </c>
    </row>
    <row r="336" spans="1:34" x14ac:dyDescent="0.35">
      <c r="A336" t="s">
        <v>364</v>
      </c>
      <c r="C336" s="26" t="s">
        <v>3440</v>
      </c>
      <c r="D336" s="26" t="s">
        <v>3525</v>
      </c>
      <c r="E336" s="19">
        <v>25300</v>
      </c>
      <c r="F336" s="26" t="s">
        <v>3441</v>
      </c>
      <c r="G336" s="26" t="s">
        <v>3442</v>
      </c>
      <c r="H336" s="19" t="str">
        <f>VLOOKUP(E336,Subjective!$A$5:$B$1439,2,FALSE)</f>
        <v>G.P.Sessions / Staff Fund</v>
      </c>
      <c r="I336" s="44">
        <v>19116.72</v>
      </c>
      <c r="J336" s="45"/>
      <c r="K336" s="45">
        <f t="shared" si="46"/>
        <v>19116.72</v>
      </c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6">
        <f t="shared" si="47"/>
        <v>0</v>
      </c>
      <c r="X336" s="45">
        <f t="shared" si="48"/>
        <v>19116.72</v>
      </c>
      <c r="Y336" s="45">
        <f t="shared" si="45"/>
        <v>0</v>
      </c>
      <c r="Z336" s="46">
        <f t="shared" si="49"/>
        <v>0</v>
      </c>
      <c r="AA336" s="46">
        <f t="shared" si="50"/>
        <v>0</v>
      </c>
      <c r="AB336" s="46">
        <f t="shared" si="51"/>
        <v>0</v>
      </c>
      <c r="AC336" s="45"/>
      <c r="AF336" s="33">
        <f t="shared" si="52"/>
        <v>0</v>
      </c>
      <c r="AH336" s="24">
        <f t="shared" si="53"/>
        <v>0</v>
      </c>
    </row>
    <row r="337" spans="1:34" x14ac:dyDescent="0.35">
      <c r="A337" t="s">
        <v>365</v>
      </c>
      <c r="C337" s="26" t="s">
        <v>3440</v>
      </c>
      <c r="D337" s="26" t="s">
        <v>3525</v>
      </c>
      <c r="E337" s="19" t="s">
        <v>1786</v>
      </c>
      <c r="F337" s="26" t="s">
        <v>3441</v>
      </c>
      <c r="G337" s="26" t="s">
        <v>3442</v>
      </c>
      <c r="H337" s="19" t="str">
        <f>VLOOKUP(E337,Subjective!$A$5:$B$1439,2,FALSE)</f>
        <v>Admin &amp; Clerical Band 3</v>
      </c>
      <c r="I337" s="44">
        <v>21940.85</v>
      </c>
      <c r="J337" s="45"/>
      <c r="K337" s="45">
        <f t="shared" si="46"/>
        <v>21940.85</v>
      </c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6">
        <f t="shared" si="47"/>
        <v>0</v>
      </c>
      <c r="X337" s="45">
        <f t="shared" si="48"/>
        <v>21940.85</v>
      </c>
      <c r="Y337" s="45">
        <f t="shared" si="45"/>
        <v>0</v>
      </c>
      <c r="Z337" s="46">
        <f t="shared" si="49"/>
        <v>0</v>
      </c>
      <c r="AA337" s="46">
        <f t="shared" si="50"/>
        <v>0</v>
      </c>
      <c r="AB337" s="46">
        <f t="shared" si="51"/>
        <v>0</v>
      </c>
      <c r="AC337" s="45"/>
      <c r="AF337" s="33">
        <f t="shared" si="52"/>
        <v>0</v>
      </c>
      <c r="AH337" s="24">
        <f t="shared" si="53"/>
        <v>0</v>
      </c>
    </row>
    <row r="338" spans="1:34" x14ac:dyDescent="0.35">
      <c r="A338" t="s">
        <v>366</v>
      </c>
      <c r="C338" s="26" t="s">
        <v>3440</v>
      </c>
      <c r="D338" s="26" t="s">
        <v>3525</v>
      </c>
      <c r="E338" s="19" t="s">
        <v>1788</v>
      </c>
      <c r="F338" s="26" t="s">
        <v>3441</v>
      </c>
      <c r="G338" s="26" t="s">
        <v>3442</v>
      </c>
      <c r="H338" s="19" t="str">
        <f>VLOOKUP(E338,Subjective!$A$5:$B$1439,2,FALSE)</f>
        <v>Admin &amp; Clerical Band 4</v>
      </c>
      <c r="I338" s="44">
        <v>14236.21</v>
      </c>
      <c r="J338" s="45"/>
      <c r="K338" s="45">
        <f t="shared" si="46"/>
        <v>14236.21</v>
      </c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6">
        <f t="shared" si="47"/>
        <v>0</v>
      </c>
      <c r="X338" s="45">
        <f t="shared" si="48"/>
        <v>14236.21</v>
      </c>
      <c r="Y338" s="45">
        <f t="shared" si="45"/>
        <v>0</v>
      </c>
      <c r="Z338" s="46">
        <f t="shared" si="49"/>
        <v>0</v>
      </c>
      <c r="AA338" s="46">
        <f t="shared" si="50"/>
        <v>0</v>
      </c>
      <c r="AB338" s="46">
        <f t="shared" si="51"/>
        <v>0</v>
      </c>
      <c r="AC338" s="45"/>
      <c r="AF338" s="33">
        <f t="shared" si="52"/>
        <v>0</v>
      </c>
      <c r="AH338" s="24">
        <f t="shared" si="53"/>
        <v>0</v>
      </c>
    </row>
    <row r="339" spans="1:34" x14ac:dyDescent="0.35">
      <c r="A339" t="s">
        <v>367</v>
      </c>
      <c r="C339" s="26" t="s">
        <v>3440</v>
      </c>
      <c r="D339" s="26" t="s">
        <v>3525</v>
      </c>
      <c r="E339" s="19" t="s">
        <v>1790</v>
      </c>
      <c r="F339" s="26" t="s">
        <v>3441</v>
      </c>
      <c r="G339" s="26" t="s">
        <v>3442</v>
      </c>
      <c r="H339" s="19" t="str">
        <f>VLOOKUP(E339,Subjective!$A$5:$B$1439,2,FALSE)</f>
        <v>Admin &amp; Clerical Band 5</v>
      </c>
      <c r="I339" s="44">
        <v>25020.23</v>
      </c>
      <c r="J339" s="45"/>
      <c r="K339" s="45">
        <f t="shared" si="46"/>
        <v>25020.23</v>
      </c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6">
        <f t="shared" si="47"/>
        <v>0</v>
      </c>
      <c r="X339" s="45">
        <f t="shared" si="48"/>
        <v>25020.23</v>
      </c>
      <c r="Y339" s="45">
        <f t="shared" si="45"/>
        <v>0</v>
      </c>
      <c r="Z339" s="46">
        <f t="shared" si="49"/>
        <v>0</v>
      </c>
      <c r="AA339" s="46">
        <f t="shared" si="50"/>
        <v>0</v>
      </c>
      <c r="AB339" s="46">
        <f t="shared" si="51"/>
        <v>0</v>
      </c>
      <c r="AC339" s="45"/>
      <c r="AF339" s="33">
        <f t="shared" si="52"/>
        <v>0</v>
      </c>
      <c r="AH339" s="24">
        <f t="shared" si="53"/>
        <v>0</v>
      </c>
    </row>
    <row r="340" spans="1:34" x14ac:dyDescent="0.35">
      <c r="A340" t="s">
        <v>368</v>
      </c>
      <c r="C340" s="26" t="s">
        <v>3440</v>
      </c>
      <c r="D340" s="26" t="s">
        <v>3525</v>
      </c>
      <c r="E340" s="19" t="s">
        <v>1792</v>
      </c>
      <c r="F340" s="26" t="s">
        <v>3441</v>
      </c>
      <c r="G340" s="26" t="s">
        <v>3442</v>
      </c>
      <c r="H340" s="19" t="str">
        <f>VLOOKUP(E340,Subjective!$A$5:$B$1439,2,FALSE)</f>
        <v>Admin &amp; Clerical Band 6</v>
      </c>
      <c r="I340" s="44">
        <v>27553.24</v>
      </c>
      <c r="J340" s="45"/>
      <c r="K340" s="45">
        <f t="shared" si="46"/>
        <v>27553.24</v>
      </c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6">
        <f t="shared" si="47"/>
        <v>0</v>
      </c>
      <c r="X340" s="45">
        <f t="shared" si="48"/>
        <v>27553.24</v>
      </c>
      <c r="Y340" s="45">
        <f t="shared" si="45"/>
        <v>0</v>
      </c>
      <c r="Z340" s="46">
        <f t="shared" si="49"/>
        <v>0</v>
      </c>
      <c r="AA340" s="46">
        <f t="shared" si="50"/>
        <v>0</v>
      </c>
      <c r="AB340" s="46">
        <f t="shared" si="51"/>
        <v>0</v>
      </c>
      <c r="AC340" s="45"/>
      <c r="AF340" s="33">
        <f t="shared" si="52"/>
        <v>0</v>
      </c>
      <c r="AH340" s="24">
        <f t="shared" si="53"/>
        <v>0</v>
      </c>
    </row>
    <row r="341" spans="1:34" x14ac:dyDescent="0.35">
      <c r="A341" t="s">
        <v>369</v>
      </c>
      <c r="C341" s="26" t="s">
        <v>3440</v>
      </c>
      <c r="D341" s="26" t="s">
        <v>3525</v>
      </c>
      <c r="E341" s="19" t="s">
        <v>1794</v>
      </c>
      <c r="F341" s="26" t="s">
        <v>3441</v>
      </c>
      <c r="G341" s="26" t="s">
        <v>3442</v>
      </c>
      <c r="H341" s="19" t="str">
        <f>VLOOKUP(E341,Subjective!$A$5:$B$1439,2,FALSE)</f>
        <v>Admin &amp; Clerical Band 7</v>
      </c>
      <c r="I341" s="44">
        <v>12953.71</v>
      </c>
      <c r="J341" s="45"/>
      <c r="K341" s="45">
        <f t="shared" si="46"/>
        <v>12953.71</v>
      </c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6">
        <f t="shared" si="47"/>
        <v>0</v>
      </c>
      <c r="X341" s="45">
        <f t="shared" si="48"/>
        <v>12953.71</v>
      </c>
      <c r="Y341" s="45">
        <f t="shared" si="45"/>
        <v>0</v>
      </c>
      <c r="Z341" s="46">
        <f t="shared" si="49"/>
        <v>0</v>
      </c>
      <c r="AA341" s="46">
        <f t="shared" si="50"/>
        <v>0</v>
      </c>
      <c r="AB341" s="46">
        <f t="shared" si="51"/>
        <v>0</v>
      </c>
      <c r="AC341" s="45"/>
      <c r="AF341" s="33">
        <f t="shared" si="52"/>
        <v>0</v>
      </c>
      <c r="AH341" s="24">
        <f t="shared" si="53"/>
        <v>0</v>
      </c>
    </row>
    <row r="342" spans="1:34" x14ac:dyDescent="0.35">
      <c r="A342" t="s">
        <v>370</v>
      </c>
      <c r="C342" s="26" t="s">
        <v>3440</v>
      </c>
      <c r="D342" s="26" t="s">
        <v>3525</v>
      </c>
      <c r="E342" s="19">
        <v>33610</v>
      </c>
      <c r="F342" s="26" t="s">
        <v>3441</v>
      </c>
      <c r="G342" s="26" t="s">
        <v>3442</v>
      </c>
      <c r="H342" s="19" t="str">
        <f>VLOOKUP(E342,Subjective!$A$5:$B$1439,2,FALSE)</f>
        <v>Travel &amp; Subsistence</v>
      </c>
      <c r="I342" s="44">
        <v>141.84</v>
      </c>
      <c r="J342" s="45"/>
      <c r="K342" s="45">
        <f t="shared" si="46"/>
        <v>141.84</v>
      </c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6">
        <f t="shared" si="47"/>
        <v>0</v>
      </c>
      <c r="X342" s="45">
        <f t="shared" si="48"/>
        <v>0</v>
      </c>
      <c r="Y342" s="45">
        <f t="shared" si="45"/>
        <v>141.84</v>
      </c>
      <c r="Z342" s="46">
        <f t="shared" si="49"/>
        <v>0</v>
      </c>
      <c r="AA342" s="46">
        <f t="shared" si="50"/>
        <v>0</v>
      </c>
      <c r="AB342" s="46">
        <f t="shared" si="51"/>
        <v>0</v>
      </c>
      <c r="AC342" s="45"/>
      <c r="AF342" s="33">
        <f t="shared" si="52"/>
        <v>0</v>
      </c>
      <c r="AH342" s="24">
        <f t="shared" si="53"/>
        <v>0</v>
      </c>
    </row>
    <row r="343" spans="1:34" x14ac:dyDescent="0.35">
      <c r="A343" t="s">
        <v>371</v>
      </c>
      <c r="C343" s="26" t="s">
        <v>3440</v>
      </c>
      <c r="D343" s="26" t="s">
        <v>3525</v>
      </c>
      <c r="E343" s="19">
        <v>33610</v>
      </c>
      <c r="F343" s="26" t="s">
        <v>3479</v>
      </c>
      <c r="G343" s="26" t="s">
        <v>3442</v>
      </c>
      <c r="H343" s="19" t="str">
        <f>VLOOKUP(E343,Subjective!$A$5:$B$1439,2,FALSE)</f>
        <v>Travel &amp; Subsistence</v>
      </c>
      <c r="I343" s="44">
        <v>252.01</v>
      </c>
      <c r="J343" s="45"/>
      <c r="K343" s="45">
        <f t="shared" si="46"/>
        <v>252.01</v>
      </c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6">
        <f t="shared" si="47"/>
        <v>0</v>
      </c>
      <c r="X343" s="45">
        <f t="shared" si="48"/>
        <v>0</v>
      </c>
      <c r="Y343" s="45">
        <f t="shared" si="45"/>
        <v>252.01</v>
      </c>
      <c r="Z343" s="46">
        <f t="shared" si="49"/>
        <v>0</v>
      </c>
      <c r="AA343" s="46">
        <f t="shared" si="50"/>
        <v>0</v>
      </c>
      <c r="AB343" s="46">
        <f t="shared" si="51"/>
        <v>0</v>
      </c>
      <c r="AC343" s="45"/>
      <c r="AF343" s="33">
        <f t="shared" si="52"/>
        <v>0</v>
      </c>
      <c r="AH343" s="24">
        <f t="shared" si="53"/>
        <v>0</v>
      </c>
    </row>
    <row r="344" spans="1:34" x14ac:dyDescent="0.35">
      <c r="A344" t="s">
        <v>372</v>
      </c>
      <c r="C344" s="26" t="s">
        <v>3440</v>
      </c>
      <c r="D344" s="26" t="s">
        <v>3525</v>
      </c>
      <c r="E344" s="19">
        <v>33610</v>
      </c>
      <c r="F344" s="26" t="s">
        <v>3515</v>
      </c>
      <c r="G344" s="26" t="s">
        <v>3442</v>
      </c>
      <c r="H344" s="19" t="str">
        <f>VLOOKUP(E344,Subjective!$A$5:$B$1439,2,FALSE)</f>
        <v>Travel &amp; Subsistence</v>
      </c>
      <c r="I344" s="44">
        <v>4.8499999999999996</v>
      </c>
      <c r="J344" s="45"/>
      <c r="K344" s="45">
        <f t="shared" si="46"/>
        <v>4.8499999999999996</v>
      </c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6">
        <f t="shared" si="47"/>
        <v>0</v>
      </c>
      <c r="X344" s="45">
        <f t="shared" si="48"/>
        <v>0</v>
      </c>
      <c r="Y344" s="45">
        <f t="shared" si="45"/>
        <v>4.8499999999999996</v>
      </c>
      <c r="Z344" s="46">
        <f t="shared" si="49"/>
        <v>0</v>
      </c>
      <c r="AA344" s="46">
        <f t="shared" si="50"/>
        <v>0</v>
      </c>
      <c r="AB344" s="46">
        <f t="shared" si="51"/>
        <v>0</v>
      </c>
      <c r="AC344" s="45"/>
      <c r="AF344" s="33">
        <f t="shared" si="52"/>
        <v>0</v>
      </c>
      <c r="AH344" s="24">
        <f t="shared" si="53"/>
        <v>0</v>
      </c>
    </row>
    <row r="345" spans="1:34" x14ac:dyDescent="0.35">
      <c r="A345" t="s">
        <v>373</v>
      </c>
      <c r="C345" s="26" t="s">
        <v>3440</v>
      </c>
      <c r="D345" s="26" t="s">
        <v>3525</v>
      </c>
      <c r="E345" s="19">
        <v>33610</v>
      </c>
      <c r="F345" s="26" t="s">
        <v>3485</v>
      </c>
      <c r="G345" s="26" t="s">
        <v>3442</v>
      </c>
      <c r="H345" s="19" t="str">
        <f>VLOOKUP(E345,Subjective!$A$5:$B$1439,2,FALSE)</f>
        <v>Travel &amp; Subsistence</v>
      </c>
      <c r="I345" s="44">
        <v>489.7</v>
      </c>
      <c r="J345" s="45"/>
      <c r="K345" s="45">
        <f t="shared" si="46"/>
        <v>489.7</v>
      </c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6">
        <f t="shared" si="47"/>
        <v>0</v>
      </c>
      <c r="X345" s="45">
        <f t="shared" si="48"/>
        <v>0</v>
      </c>
      <c r="Y345" s="45">
        <f t="shared" si="45"/>
        <v>489.7</v>
      </c>
      <c r="Z345" s="46">
        <f t="shared" si="49"/>
        <v>0</v>
      </c>
      <c r="AA345" s="46">
        <f t="shared" si="50"/>
        <v>0</v>
      </c>
      <c r="AB345" s="46">
        <f t="shared" si="51"/>
        <v>0</v>
      </c>
      <c r="AC345" s="45"/>
      <c r="AF345" s="33">
        <f t="shared" si="52"/>
        <v>0</v>
      </c>
      <c r="AH345" s="24">
        <f t="shared" si="53"/>
        <v>0</v>
      </c>
    </row>
    <row r="346" spans="1:34" x14ac:dyDescent="0.35">
      <c r="A346" t="s">
        <v>374</v>
      </c>
      <c r="C346" s="26" t="s">
        <v>3440</v>
      </c>
      <c r="D346" s="26" t="s">
        <v>3525</v>
      </c>
      <c r="E346" s="19">
        <v>34050</v>
      </c>
      <c r="F346" s="26" t="s">
        <v>3441</v>
      </c>
      <c r="G346" s="26" t="s">
        <v>3442</v>
      </c>
      <c r="H346" s="19" t="str">
        <f>VLOOKUP(E346,Subjective!$A$5:$B$1439,2,FALSE)</f>
        <v>Taxi &amp; Other Vehicle Hire</v>
      </c>
      <c r="I346" s="44">
        <v>85.96</v>
      </c>
      <c r="J346" s="45"/>
      <c r="K346" s="45">
        <f t="shared" si="46"/>
        <v>85.96</v>
      </c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6">
        <f t="shared" si="47"/>
        <v>0</v>
      </c>
      <c r="X346" s="45">
        <f t="shared" si="48"/>
        <v>0</v>
      </c>
      <c r="Y346" s="45">
        <f t="shared" si="45"/>
        <v>85.96</v>
      </c>
      <c r="Z346" s="46">
        <f t="shared" si="49"/>
        <v>0</v>
      </c>
      <c r="AA346" s="46">
        <f t="shared" si="50"/>
        <v>0</v>
      </c>
      <c r="AB346" s="46">
        <f t="shared" si="51"/>
        <v>0</v>
      </c>
      <c r="AC346" s="45"/>
      <c r="AF346" s="33">
        <f t="shared" si="52"/>
        <v>0</v>
      </c>
      <c r="AH346" s="24">
        <f t="shared" si="53"/>
        <v>0</v>
      </c>
    </row>
    <row r="347" spans="1:34" x14ac:dyDescent="0.35">
      <c r="A347" t="s">
        <v>375</v>
      </c>
      <c r="C347" s="26" t="s">
        <v>3440</v>
      </c>
      <c r="D347" s="26" t="s">
        <v>3525</v>
      </c>
      <c r="E347" s="19">
        <v>34230</v>
      </c>
      <c r="F347" s="26" t="s">
        <v>3441</v>
      </c>
      <c r="G347" s="26" t="s">
        <v>3442</v>
      </c>
      <c r="H347" s="19" t="str">
        <f>VLOOKUP(E347,Subjective!$A$5:$B$1439,2,FALSE)</f>
        <v>ALS Courses / Training</v>
      </c>
      <c r="I347" s="44">
        <v>61.8</v>
      </c>
      <c r="J347" s="45"/>
      <c r="K347" s="45">
        <f t="shared" si="46"/>
        <v>61.8</v>
      </c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6">
        <f t="shared" si="47"/>
        <v>0</v>
      </c>
      <c r="X347" s="45">
        <f t="shared" si="48"/>
        <v>0</v>
      </c>
      <c r="Y347" s="45">
        <f t="shared" si="45"/>
        <v>61.8</v>
      </c>
      <c r="Z347" s="46">
        <f t="shared" si="49"/>
        <v>0</v>
      </c>
      <c r="AA347" s="46">
        <f t="shared" si="50"/>
        <v>0</v>
      </c>
      <c r="AB347" s="46">
        <f t="shared" si="51"/>
        <v>0</v>
      </c>
      <c r="AC347" s="45"/>
      <c r="AF347" s="33">
        <f t="shared" si="52"/>
        <v>0</v>
      </c>
      <c r="AH347" s="24">
        <f t="shared" si="53"/>
        <v>0</v>
      </c>
    </row>
    <row r="348" spans="1:34" x14ac:dyDescent="0.35">
      <c r="A348" t="s">
        <v>376</v>
      </c>
      <c r="C348" s="26" t="s">
        <v>3440</v>
      </c>
      <c r="D348" s="26" t="s">
        <v>3525</v>
      </c>
      <c r="E348" s="19">
        <v>34270</v>
      </c>
      <c r="F348" s="26" t="s">
        <v>3441</v>
      </c>
      <c r="G348" s="26" t="s">
        <v>3442</v>
      </c>
      <c r="H348" s="19" t="str">
        <f>VLOOKUP(E348,Subjective!$A$5:$B$1439,2,FALSE)</f>
        <v>Room Hire</v>
      </c>
      <c r="I348" s="44">
        <v>216.45</v>
      </c>
      <c r="J348" s="45"/>
      <c r="K348" s="45">
        <f t="shared" si="46"/>
        <v>216.45</v>
      </c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6">
        <f t="shared" si="47"/>
        <v>0</v>
      </c>
      <c r="X348" s="45">
        <f t="shared" si="48"/>
        <v>0</v>
      </c>
      <c r="Y348" s="45">
        <f t="shared" ref="Y348:Y411" si="54">IF((X348+Z348+AA348+AB348+U348+V348+W348)=0,I348,0)</f>
        <v>216.45</v>
      </c>
      <c r="Z348" s="46">
        <f t="shared" si="49"/>
        <v>0</v>
      </c>
      <c r="AA348" s="46">
        <f t="shared" si="50"/>
        <v>0</v>
      </c>
      <c r="AB348" s="46">
        <f t="shared" si="51"/>
        <v>0</v>
      </c>
      <c r="AC348" s="45"/>
      <c r="AF348" s="33">
        <f t="shared" si="52"/>
        <v>0</v>
      </c>
      <c r="AH348" s="24">
        <f t="shared" si="53"/>
        <v>0</v>
      </c>
    </row>
    <row r="349" spans="1:34" x14ac:dyDescent="0.35">
      <c r="A349" t="s">
        <v>377</v>
      </c>
      <c r="C349" s="26" t="s">
        <v>3440</v>
      </c>
      <c r="D349" s="26" t="s">
        <v>3526</v>
      </c>
      <c r="E349" s="19">
        <v>4620</v>
      </c>
      <c r="F349" s="26" t="s">
        <v>3441</v>
      </c>
      <c r="G349" s="26" t="s">
        <v>3442</v>
      </c>
      <c r="H349" s="19" t="str">
        <f>VLOOKUP(E349,Subjective!$A$5:$B$1439,2,FALSE)</f>
        <v>Course Fee Income (Ed &amp; Tr)</v>
      </c>
      <c r="I349" s="44">
        <v>-2100</v>
      </c>
      <c r="J349" s="45"/>
      <c r="K349" s="45">
        <f t="shared" si="46"/>
        <v>-2100</v>
      </c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6">
        <f t="shared" si="47"/>
        <v>-2100</v>
      </c>
      <c r="X349" s="45">
        <f t="shared" si="48"/>
        <v>0</v>
      </c>
      <c r="Y349" s="45">
        <f t="shared" si="54"/>
        <v>0</v>
      </c>
      <c r="Z349" s="46">
        <f t="shared" si="49"/>
        <v>0</v>
      </c>
      <c r="AA349" s="46">
        <f t="shared" si="50"/>
        <v>0</v>
      </c>
      <c r="AB349" s="46">
        <f t="shared" si="51"/>
        <v>0</v>
      </c>
      <c r="AC349" s="45"/>
      <c r="AF349" s="33">
        <f t="shared" si="52"/>
        <v>-2100</v>
      </c>
      <c r="AH349" s="24">
        <f t="shared" si="53"/>
        <v>0</v>
      </c>
    </row>
    <row r="350" spans="1:34" x14ac:dyDescent="0.35">
      <c r="A350" t="s">
        <v>378</v>
      </c>
      <c r="C350" s="26" t="s">
        <v>3440</v>
      </c>
      <c r="D350" s="26" t="s">
        <v>3526</v>
      </c>
      <c r="E350" s="19">
        <v>6000</v>
      </c>
      <c r="F350" s="26" t="s">
        <v>3441</v>
      </c>
      <c r="G350" s="26" t="s">
        <v>3442</v>
      </c>
      <c r="H350" s="19" t="str">
        <f>VLOOKUP(E350,Subjective!$A$5:$B$1439,2,FALSE)</f>
        <v>Inc Gen - Training</v>
      </c>
      <c r="I350" s="44">
        <v>-3660</v>
      </c>
      <c r="J350" s="45"/>
      <c r="K350" s="45">
        <f t="shared" si="46"/>
        <v>-3660</v>
      </c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6">
        <f t="shared" si="47"/>
        <v>-3660</v>
      </c>
      <c r="X350" s="45">
        <f t="shared" si="48"/>
        <v>0</v>
      </c>
      <c r="Y350" s="45">
        <f t="shared" si="54"/>
        <v>0</v>
      </c>
      <c r="Z350" s="46">
        <f t="shared" si="49"/>
        <v>0</v>
      </c>
      <c r="AA350" s="46">
        <f t="shared" si="50"/>
        <v>0</v>
      </c>
      <c r="AB350" s="46">
        <f t="shared" si="51"/>
        <v>0</v>
      </c>
      <c r="AC350" s="45"/>
      <c r="AF350" s="33">
        <f t="shared" si="52"/>
        <v>-3660</v>
      </c>
      <c r="AH350" s="24">
        <f t="shared" si="53"/>
        <v>0</v>
      </c>
    </row>
    <row r="351" spans="1:34" x14ac:dyDescent="0.35">
      <c r="A351" t="s">
        <v>379</v>
      </c>
      <c r="C351" s="26" t="s">
        <v>3440</v>
      </c>
      <c r="D351" s="26" t="s">
        <v>3526</v>
      </c>
      <c r="E351" s="19">
        <v>32200</v>
      </c>
      <c r="F351" s="26" t="s">
        <v>3441</v>
      </c>
      <c r="G351" s="26" t="s">
        <v>3442</v>
      </c>
      <c r="H351" s="19" t="str">
        <f>VLOOKUP(E351,Subjective!$A$5:$B$1439,2,FALSE)</f>
        <v>External Contracts : Catering</v>
      </c>
      <c r="I351" s="44">
        <v>316.27</v>
      </c>
      <c r="J351" s="45"/>
      <c r="K351" s="45">
        <f t="shared" si="46"/>
        <v>316.27</v>
      </c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6">
        <f t="shared" si="47"/>
        <v>0</v>
      </c>
      <c r="X351" s="45">
        <f t="shared" si="48"/>
        <v>0</v>
      </c>
      <c r="Y351" s="45">
        <f t="shared" si="54"/>
        <v>316.27</v>
      </c>
      <c r="Z351" s="46">
        <f t="shared" si="49"/>
        <v>0</v>
      </c>
      <c r="AA351" s="46">
        <f t="shared" si="50"/>
        <v>0</v>
      </c>
      <c r="AB351" s="46">
        <f t="shared" si="51"/>
        <v>0</v>
      </c>
      <c r="AC351" s="45"/>
      <c r="AF351" s="33">
        <f t="shared" si="52"/>
        <v>0</v>
      </c>
      <c r="AH351" s="24">
        <f t="shared" si="53"/>
        <v>0</v>
      </c>
    </row>
    <row r="352" spans="1:34" x14ac:dyDescent="0.35">
      <c r="A352" t="s">
        <v>380</v>
      </c>
      <c r="C352" s="26" t="s">
        <v>3440</v>
      </c>
      <c r="D352" s="26" t="s">
        <v>3526</v>
      </c>
      <c r="E352" s="19">
        <v>33010</v>
      </c>
      <c r="F352" s="26" t="s">
        <v>3441</v>
      </c>
      <c r="G352" s="26" t="s">
        <v>3442</v>
      </c>
      <c r="H352" s="19" t="str">
        <f>VLOOKUP(E352,Subjective!$A$5:$B$1439,2,FALSE)</f>
        <v>Stationery</v>
      </c>
      <c r="I352" s="44">
        <v>499</v>
      </c>
      <c r="J352" s="45"/>
      <c r="K352" s="45">
        <f t="shared" si="46"/>
        <v>499</v>
      </c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6">
        <f t="shared" si="47"/>
        <v>0</v>
      </c>
      <c r="X352" s="45">
        <f t="shared" si="48"/>
        <v>0</v>
      </c>
      <c r="Y352" s="45">
        <f t="shared" si="54"/>
        <v>499</v>
      </c>
      <c r="Z352" s="46">
        <f t="shared" si="49"/>
        <v>0</v>
      </c>
      <c r="AA352" s="46">
        <f t="shared" si="50"/>
        <v>0</v>
      </c>
      <c r="AB352" s="46">
        <f t="shared" si="51"/>
        <v>0</v>
      </c>
      <c r="AC352" s="45"/>
      <c r="AF352" s="33">
        <f t="shared" si="52"/>
        <v>0</v>
      </c>
      <c r="AH352" s="24">
        <f t="shared" si="53"/>
        <v>0</v>
      </c>
    </row>
    <row r="353" spans="1:34" x14ac:dyDescent="0.35">
      <c r="A353" t="s">
        <v>381</v>
      </c>
      <c r="C353" s="26" t="s">
        <v>3440</v>
      </c>
      <c r="D353" s="26" t="s">
        <v>3526</v>
      </c>
      <c r="E353" s="19">
        <v>33610</v>
      </c>
      <c r="F353" s="26" t="s">
        <v>3441</v>
      </c>
      <c r="G353" s="26" t="s">
        <v>3442</v>
      </c>
      <c r="H353" s="19" t="str">
        <f>VLOOKUP(E353,Subjective!$A$5:$B$1439,2,FALSE)</f>
        <v>Travel &amp; Subsistence</v>
      </c>
      <c r="I353" s="44">
        <v>69.75</v>
      </c>
      <c r="J353" s="45"/>
      <c r="K353" s="45">
        <f t="shared" si="46"/>
        <v>69.75</v>
      </c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6">
        <f t="shared" si="47"/>
        <v>0</v>
      </c>
      <c r="X353" s="45">
        <f t="shared" si="48"/>
        <v>0</v>
      </c>
      <c r="Y353" s="45">
        <f t="shared" si="54"/>
        <v>69.75</v>
      </c>
      <c r="Z353" s="46">
        <f t="shared" si="49"/>
        <v>0</v>
      </c>
      <c r="AA353" s="46">
        <f t="shared" si="50"/>
        <v>0</v>
      </c>
      <c r="AB353" s="46">
        <f t="shared" si="51"/>
        <v>0</v>
      </c>
      <c r="AC353" s="45"/>
      <c r="AF353" s="33">
        <f t="shared" si="52"/>
        <v>0</v>
      </c>
      <c r="AH353" s="24">
        <f t="shared" si="53"/>
        <v>0</v>
      </c>
    </row>
    <row r="354" spans="1:34" x14ac:dyDescent="0.35">
      <c r="A354" t="s">
        <v>382</v>
      </c>
      <c r="C354" s="26" t="s">
        <v>3440</v>
      </c>
      <c r="D354" s="26" t="s">
        <v>3526</v>
      </c>
      <c r="E354" s="19">
        <v>34220</v>
      </c>
      <c r="F354" s="26" t="s">
        <v>3441</v>
      </c>
      <c r="G354" s="26" t="s">
        <v>3442</v>
      </c>
      <c r="H354" s="19" t="str">
        <f>VLOOKUP(E354,Subjective!$A$5:$B$1439,2,FALSE)</f>
        <v>Conferences And Seminars</v>
      </c>
      <c r="I354" s="44">
        <v>3877.03</v>
      </c>
      <c r="J354" s="45"/>
      <c r="K354" s="45">
        <f t="shared" si="46"/>
        <v>3877.03</v>
      </c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6">
        <f t="shared" si="47"/>
        <v>0</v>
      </c>
      <c r="X354" s="45">
        <f t="shared" si="48"/>
        <v>0</v>
      </c>
      <c r="Y354" s="45">
        <f t="shared" si="54"/>
        <v>3877.03</v>
      </c>
      <c r="Z354" s="46">
        <f t="shared" si="49"/>
        <v>0</v>
      </c>
      <c r="AA354" s="46">
        <f t="shared" si="50"/>
        <v>0</v>
      </c>
      <c r="AB354" s="46">
        <f t="shared" si="51"/>
        <v>0</v>
      </c>
      <c r="AC354" s="45"/>
      <c r="AF354" s="33">
        <f t="shared" si="52"/>
        <v>0</v>
      </c>
      <c r="AH354" s="24">
        <f t="shared" si="53"/>
        <v>0</v>
      </c>
    </row>
    <row r="355" spans="1:34" x14ac:dyDescent="0.35">
      <c r="A355" t="s">
        <v>383</v>
      </c>
      <c r="C355" s="26" t="s">
        <v>3440</v>
      </c>
      <c r="D355" s="26" t="s">
        <v>3526</v>
      </c>
      <c r="E355" s="19">
        <v>34220</v>
      </c>
      <c r="F355" s="26" t="s">
        <v>3441</v>
      </c>
      <c r="G355" s="26" t="s">
        <v>3527</v>
      </c>
      <c r="H355" s="19" t="str">
        <f>VLOOKUP(E355,Subjective!$A$5:$B$1439,2,FALSE)</f>
        <v>Conferences And Seminars</v>
      </c>
      <c r="I355" s="44">
        <v>1320</v>
      </c>
      <c r="J355" s="45"/>
      <c r="K355" s="45">
        <f t="shared" si="46"/>
        <v>1320</v>
      </c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6">
        <f t="shared" si="47"/>
        <v>0</v>
      </c>
      <c r="X355" s="45">
        <f t="shared" si="48"/>
        <v>0</v>
      </c>
      <c r="Y355" s="45">
        <f t="shared" si="54"/>
        <v>1320</v>
      </c>
      <c r="Z355" s="46">
        <f t="shared" si="49"/>
        <v>0</v>
      </c>
      <c r="AA355" s="46">
        <f t="shared" si="50"/>
        <v>0</v>
      </c>
      <c r="AB355" s="46">
        <f t="shared" si="51"/>
        <v>0</v>
      </c>
      <c r="AC355" s="45"/>
      <c r="AF355" s="33">
        <f t="shared" si="52"/>
        <v>0</v>
      </c>
      <c r="AH355" s="24">
        <f t="shared" si="53"/>
        <v>0</v>
      </c>
    </row>
    <row r="356" spans="1:34" x14ac:dyDescent="0.35">
      <c r="A356" t="s">
        <v>384</v>
      </c>
      <c r="C356" s="26" t="s">
        <v>3440</v>
      </c>
      <c r="D356" s="26" t="s">
        <v>3526</v>
      </c>
      <c r="E356" s="19">
        <v>34250</v>
      </c>
      <c r="F356" s="26" t="s">
        <v>3441</v>
      </c>
      <c r="G356" s="26" t="s">
        <v>3442</v>
      </c>
      <c r="H356" s="19" t="str">
        <f>VLOOKUP(E356,Subjective!$A$5:$B$1439,2,FALSE)</f>
        <v>Lecture Fees</v>
      </c>
      <c r="I356" s="44">
        <v>600</v>
      </c>
      <c r="J356" s="45"/>
      <c r="K356" s="45">
        <f t="shared" si="46"/>
        <v>600</v>
      </c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6">
        <f t="shared" si="47"/>
        <v>0</v>
      </c>
      <c r="X356" s="45">
        <f t="shared" si="48"/>
        <v>0</v>
      </c>
      <c r="Y356" s="45">
        <f t="shared" si="54"/>
        <v>600</v>
      </c>
      <c r="Z356" s="46">
        <f t="shared" si="49"/>
        <v>0</v>
      </c>
      <c r="AA356" s="46">
        <f t="shared" si="50"/>
        <v>0</v>
      </c>
      <c r="AB356" s="46">
        <f t="shared" si="51"/>
        <v>0</v>
      </c>
      <c r="AC356" s="45"/>
      <c r="AF356" s="33">
        <f t="shared" si="52"/>
        <v>0</v>
      </c>
      <c r="AH356" s="24">
        <f t="shared" si="53"/>
        <v>0</v>
      </c>
    </row>
    <row r="357" spans="1:34" x14ac:dyDescent="0.35">
      <c r="A357" t="s">
        <v>385</v>
      </c>
      <c r="C357" s="26" t="s">
        <v>3440</v>
      </c>
      <c r="D357" s="26" t="s">
        <v>3528</v>
      </c>
      <c r="E357" s="19">
        <v>2300</v>
      </c>
      <c r="F357" s="26" t="s">
        <v>3441</v>
      </c>
      <c r="G357" s="26" t="s">
        <v>3442</v>
      </c>
      <c r="H357" s="19" t="str">
        <f>VLOOKUP(E357,Subjective!$A$5:$B$1439,2,FALSE)</f>
        <v>Welsh Govt. Other Income</v>
      </c>
      <c r="I357" s="44">
        <v>-2999</v>
      </c>
      <c r="J357" s="45"/>
      <c r="K357" s="45">
        <f t="shared" si="46"/>
        <v>-2999</v>
      </c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6">
        <f t="shared" si="47"/>
        <v>-2999</v>
      </c>
      <c r="X357" s="45">
        <v>0</v>
      </c>
      <c r="Y357" s="45">
        <f t="shared" si="54"/>
        <v>0</v>
      </c>
      <c r="Z357" s="46">
        <f t="shared" si="49"/>
        <v>0</v>
      </c>
      <c r="AA357" s="46">
        <f t="shared" si="50"/>
        <v>0</v>
      </c>
      <c r="AB357" s="46">
        <f t="shared" si="51"/>
        <v>0</v>
      </c>
      <c r="AC357" s="45"/>
      <c r="AF357" s="33">
        <f t="shared" si="52"/>
        <v>-2999</v>
      </c>
      <c r="AH357" s="24">
        <f t="shared" si="53"/>
        <v>0</v>
      </c>
    </row>
    <row r="358" spans="1:34" x14ac:dyDescent="0.35">
      <c r="A358" t="s">
        <v>386</v>
      </c>
      <c r="C358" s="26" t="s">
        <v>3440</v>
      </c>
      <c r="D358" s="26" t="s">
        <v>3529</v>
      </c>
      <c r="E358" s="19">
        <v>32040</v>
      </c>
      <c r="F358" s="26" t="s">
        <v>3441</v>
      </c>
      <c r="G358" s="26" t="s">
        <v>3442</v>
      </c>
      <c r="H358" s="19" t="str">
        <f>VLOOKUP(E358,Subjective!$A$5:$B$1439,2,FALSE)</f>
        <v>Hardware &amp; Crockery</v>
      </c>
      <c r="I358" s="44">
        <v>343</v>
      </c>
      <c r="J358" s="45"/>
      <c r="K358" s="45">
        <f t="shared" si="46"/>
        <v>343</v>
      </c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6">
        <f t="shared" si="47"/>
        <v>0</v>
      </c>
      <c r="X358" s="45">
        <f t="shared" si="48"/>
        <v>0</v>
      </c>
      <c r="Y358" s="45">
        <f t="shared" si="54"/>
        <v>343</v>
      </c>
      <c r="Z358" s="46">
        <f t="shared" si="49"/>
        <v>0</v>
      </c>
      <c r="AA358" s="46">
        <f t="shared" si="50"/>
        <v>0</v>
      </c>
      <c r="AB358" s="46">
        <f t="shared" si="51"/>
        <v>0</v>
      </c>
      <c r="AC358" s="45"/>
      <c r="AF358" s="33">
        <f t="shared" si="52"/>
        <v>0</v>
      </c>
      <c r="AH358" s="24">
        <f t="shared" si="53"/>
        <v>0</v>
      </c>
    </row>
    <row r="359" spans="1:34" x14ac:dyDescent="0.35">
      <c r="A359" t="s">
        <v>387</v>
      </c>
      <c r="C359" s="26" t="s">
        <v>3440</v>
      </c>
      <c r="D359" s="26" t="s">
        <v>3529</v>
      </c>
      <c r="E359" s="19">
        <v>32080</v>
      </c>
      <c r="F359" s="26" t="s">
        <v>3441</v>
      </c>
      <c r="G359" s="26" t="s">
        <v>3442</v>
      </c>
      <c r="H359" s="19" t="str">
        <f>VLOOKUP(E359,Subjective!$A$5:$B$1439,2,FALSE)</f>
        <v>Catering Equipment - Leases</v>
      </c>
      <c r="I359" s="44">
        <v>134.4</v>
      </c>
      <c r="J359" s="45"/>
      <c r="K359" s="45">
        <f t="shared" si="46"/>
        <v>134.4</v>
      </c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6">
        <f t="shared" si="47"/>
        <v>0</v>
      </c>
      <c r="X359" s="45">
        <f t="shared" si="48"/>
        <v>0</v>
      </c>
      <c r="Y359" s="45">
        <f t="shared" si="54"/>
        <v>134.4</v>
      </c>
      <c r="Z359" s="46">
        <f t="shared" si="49"/>
        <v>0</v>
      </c>
      <c r="AA359" s="46">
        <f t="shared" si="50"/>
        <v>0</v>
      </c>
      <c r="AB359" s="46">
        <f t="shared" si="51"/>
        <v>0</v>
      </c>
      <c r="AC359" s="45"/>
      <c r="AF359" s="33">
        <f t="shared" si="52"/>
        <v>0</v>
      </c>
      <c r="AH359" s="24">
        <f t="shared" si="53"/>
        <v>0</v>
      </c>
    </row>
    <row r="360" spans="1:34" x14ac:dyDescent="0.35">
      <c r="A360" t="s">
        <v>388</v>
      </c>
      <c r="C360" s="26" t="s">
        <v>3440</v>
      </c>
      <c r="D360" s="26" t="s">
        <v>3529</v>
      </c>
      <c r="E360" s="19">
        <v>32200</v>
      </c>
      <c r="F360" s="26" t="s">
        <v>3441</v>
      </c>
      <c r="G360" s="26" t="s">
        <v>3442</v>
      </c>
      <c r="H360" s="19" t="str">
        <f>VLOOKUP(E360,Subjective!$A$5:$B$1439,2,FALSE)</f>
        <v>External Contracts : Catering</v>
      </c>
      <c r="I360" s="44">
        <v>646.79999999999995</v>
      </c>
      <c r="J360" s="45"/>
      <c r="K360" s="45">
        <f t="shared" si="46"/>
        <v>646.79999999999995</v>
      </c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6">
        <f t="shared" si="47"/>
        <v>0</v>
      </c>
      <c r="X360" s="45">
        <f t="shared" si="48"/>
        <v>0</v>
      </c>
      <c r="Y360" s="45">
        <f t="shared" si="54"/>
        <v>646.79999999999995</v>
      </c>
      <c r="Z360" s="46">
        <f t="shared" si="49"/>
        <v>0</v>
      </c>
      <c r="AA360" s="46">
        <f t="shared" si="50"/>
        <v>0</v>
      </c>
      <c r="AB360" s="46">
        <f t="shared" si="51"/>
        <v>0</v>
      </c>
      <c r="AC360" s="45"/>
      <c r="AF360" s="33">
        <f t="shared" si="52"/>
        <v>0</v>
      </c>
      <c r="AH360" s="24">
        <f t="shared" si="53"/>
        <v>0</v>
      </c>
    </row>
    <row r="361" spans="1:34" x14ac:dyDescent="0.35">
      <c r="A361" t="s">
        <v>389</v>
      </c>
      <c r="C361" s="26" t="s">
        <v>3440</v>
      </c>
      <c r="D361" s="26" t="s">
        <v>3529</v>
      </c>
      <c r="E361" s="19">
        <v>34230</v>
      </c>
      <c r="F361" s="26" t="s">
        <v>3441</v>
      </c>
      <c r="G361" s="26" t="s">
        <v>3442</v>
      </c>
      <c r="H361" s="19" t="str">
        <f>VLOOKUP(E361,Subjective!$A$5:$B$1439,2,FALSE)</f>
        <v>ALS Courses / Training</v>
      </c>
      <c r="I361" s="44">
        <v>438.2</v>
      </c>
      <c r="J361" s="45"/>
      <c r="K361" s="45">
        <f t="shared" si="46"/>
        <v>438.2</v>
      </c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6">
        <f t="shared" si="47"/>
        <v>0</v>
      </c>
      <c r="X361" s="45">
        <f t="shared" si="48"/>
        <v>0</v>
      </c>
      <c r="Y361" s="45">
        <f t="shared" si="54"/>
        <v>438.2</v>
      </c>
      <c r="Z361" s="46">
        <f t="shared" si="49"/>
        <v>0</v>
      </c>
      <c r="AA361" s="46">
        <f t="shared" si="50"/>
        <v>0</v>
      </c>
      <c r="AB361" s="46">
        <f t="shared" si="51"/>
        <v>0</v>
      </c>
      <c r="AC361" s="45"/>
      <c r="AF361" s="33">
        <f t="shared" si="52"/>
        <v>0</v>
      </c>
      <c r="AH361" s="24">
        <f t="shared" si="53"/>
        <v>0</v>
      </c>
    </row>
    <row r="362" spans="1:34" x14ac:dyDescent="0.35">
      <c r="A362" t="s">
        <v>390</v>
      </c>
      <c r="C362" s="26" t="s">
        <v>3440</v>
      </c>
      <c r="D362" s="26" t="s">
        <v>3530</v>
      </c>
      <c r="E362" s="19">
        <v>32080</v>
      </c>
      <c r="F362" s="26" t="s">
        <v>3441</v>
      </c>
      <c r="G362" s="26" t="s">
        <v>3442</v>
      </c>
      <c r="H362" s="19" t="str">
        <f>VLOOKUP(E362,Subjective!$A$5:$B$1439,2,FALSE)</f>
        <v>Catering Equipment - Leases</v>
      </c>
      <c r="I362" s="44">
        <v>138</v>
      </c>
      <c r="J362" s="45"/>
      <c r="K362" s="45">
        <f t="shared" si="46"/>
        <v>138</v>
      </c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6">
        <f t="shared" si="47"/>
        <v>0</v>
      </c>
      <c r="X362" s="45">
        <f t="shared" si="48"/>
        <v>0</v>
      </c>
      <c r="Y362" s="45">
        <f t="shared" si="54"/>
        <v>138</v>
      </c>
      <c r="Z362" s="46">
        <f t="shared" si="49"/>
        <v>0</v>
      </c>
      <c r="AA362" s="46">
        <f t="shared" si="50"/>
        <v>0</v>
      </c>
      <c r="AB362" s="46">
        <f t="shared" si="51"/>
        <v>0</v>
      </c>
      <c r="AC362" s="45"/>
      <c r="AF362" s="33">
        <f t="shared" si="52"/>
        <v>0</v>
      </c>
      <c r="AH362" s="24">
        <f t="shared" si="53"/>
        <v>0</v>
      </c>
    </row>
    <row r="363" spans="1:34" x14ac:dyDescent="0.35">
      <c r="A363" t="s">
        <v>391</v>
      </c>
      <c r="C363" s="26" t="s">
        <v>3440</v>
      </c>
      <c r="D363" s="26" t="s">
        <v>3530</v>
      </c>
      <c r="E363" s="19">
        <v>32200</v>
      </c>
      <c r="F363" s="26" t="s">
        <v>3441</v>
      </c>
      <c r="G363" s="26" t="s">
        <v>3442</v>
      </c>
      <c r="H363" s="19" t="str">
        <f>VLOOKUP(E363,Subjective!$A$5:$B$1439,2,FALSE)</f>
        <v>External Contracts : Catering</v>
      </c>
      <c r="I363" s="44">
        <v>250.8</v>
      </c>
      <c r="J363" s="45"/>
      <c r="K363" s="45">
        <f t="shared" si="46"/>
        <v>250.8</v>
      </c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6">
        <f t="shared" si="47"/>
        <v>0</v>
      </c>
      <c r="X363" s="45">
        <f t="shared" si="48"/>
        <v>0</v>
      </c>
      <c r="Y363" s="45">
        <f t="shared" si="54"/>
        <v>250.8</v>
      </c>
      <c r="Z363" s="46">
        <f t="shared" si="49"/>
        <v>0</v>
      </c>
      <c r="AA363" s="46">
        <f t="shared" si="50"/>
        <v>0</v>
      </c>
      <c r="AB363" s="46">
        <f t="shared" si="51"/>
        <v>0</v>
      </c>
      <c r="AC363" s="45"/>
      <c r="AF363" s="33">
        <f t="shared" si="52"/>
        <v>0</v>
      </c>
      <c r="AH363" s="24">
        <f t="shared" si="53"/>
        <v>0</v>
      </c>
    </row>
    <row r="364" spans="1:34" x14ac:dyDescent="0.35">
      <c r="A364" t="s">
        <v>392</v>
      </c>
      <c r="C364" s="26" t="s">
        <v>3440</v>
      </c>
      <c r="D364" s="26" t="s">
        <v>3530</v>
      </c>
      <c r="E364" s="19">
        <v>33610</v>
      </c>
      <c r="F364" s="26" t="s">
        <v>3441</v>
      </c>
      <c r="G364" s="26" t="s">
        <v>3442</v>
      </c>
      <c r="H364" s="19" t="str">
        <f>VLOOKUP(E364,Subjective!$A$5:$B$1439,2,FALSE)</f>
        <v>Travel &amp; Subsistence</v>
      </c>
      <c r="I364" s="44">
        <v>541.5</v>
      </c>
      <c r="J364" s="45"/>
      <c r="K364" s="45">
        <f t="shared" si="46"/>
        <v>541.5</v>
      </c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6">
        <f t="shared" si="47"/>
        <v>0</v>
      </c>
      <c r="X364" s="45">
        <f t="shared" si="48"/>
        <v>0</v>
      </c>
      <c r="Y364" s="45">
        <f t="shared" si="54"/>
        <v>541.5</v>
      </c>
      <c r="Z364" s="46">
        <f t="shared" si="49"/>
        <v>0</v>
      </c>
      <c r="AA364" s="46">
        <f t="shared" si="50"/>
        <v>0</v>
      </c>
      <c r="AB364" s="46">
        <f t="shared" si="51"/>
        <v>0</v>
      </c>
      <c r="AC364" s="45"/>
      <c r="AF364" s="33">
        <f t="shared" si="52"/>
        <v>0</v>
      </c>
      <c r="AH364" s="24">
        <f t="shared" si="53"/>
        <v>0</v>
      </c>
    </row>
    <row r="365" spans="1:34" x14ac:dyDescent="0.35">
      <c r="A365" t="s">
        <v>393</v>
      </c>
      <c r="C365" s="26" t="s">
        <v>3440</v>
      </c>
      <c r="D365" s="26" t="s">
        <v>3530</v>
      </c>
      <c r="E365" s="19">
        <v>34050</v>
      </c>
      <c r="F365" s="26" t="s">
        <v>3441</v>
      </c>
      <c r="G365" s="26" t="s">
        <v>3442</v>
      </c>
      <c r="H365" s="19" t="str">
        <f>VLOOKUP(E365,Subjective!$A$5:$B$1439,2,FALSE)</f>
        <v>Taxi &amp; Other Vehicle Hire</v>
      </c>
      <c r="I365" s="44">
        <v>231.3</v>
      </c>
      <c r="J365" s="45"/>
      <c r="K365" s="45">
        <f t="shared" si="46"/>
        <v>231.3</v>
      </c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6">
        <f t="shared" si="47"/>
        <v>0</v>
      </c>
      <c r="X365" s="45">
        <f t="shared" si="48"/>
        <v>0</v>
      </c>
      <c r="Y365" s="45">
        <f t="shared" si="54"/>
        <v>231.3</v>
      </c>
      <c r="Z365" s="46">
        <f t="shared" si="49"/>
        <v>0</v>
      </c>
      <c r="AA365" s="46">
        <f t="shared" si="50"/>
        <v>0</v>
      </c>
      <c r="AB365" s="46">
        <f t="shared" si="51"/>
        <v>0</v>
      </c>
      <c r="AC365" s="45"/>
      <c r="AF365" s="33">
        <f t="shared" si="52"/>
        <v>0</v>
      </c>
      <c r="AH365" s="24">
        <f t="shared" si="53"/>
        <v>0</v>
      </c>
    </row>
    <row r="366" spans="1:34" x14ac:dyDescent="0.35">
      <c r="A366" t="s">
        <v>394</v>
      </c>
      <c r="C366" s="26" t="s">
        <v>3440</v>
      </c>
      <c r="D366" s="26" t="s">
        <v>3530</v>
      </c>
      <c r="E366" s="19">
        <v>34220</v>
      </c>
      <c r="F366" s="26" t="s">
        <v>3441</v>
      </c>
      <c r="G366" s="26" t="s">
        <v>3442</v>
      </c>
      <c r="H366" s="19" t="str">
        <f>VLOOKUP(E366,Subjective!$A$5:$B$1439,2,FALSE)</f>
        <v>Conferences And Seminars</v>
      </c>
      <c r="I366" s="44">
        <v>7618</v>
      </c>
      <c r="J366" s="45"/>
      <c r="K366" s="45">
        <f t="shared" si="46"/>
        <v>7618</v>
      </c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6">
        <f t="shared" si="47"/>
        <v>0</v>
      </c>
      <c r="X366" s="45">
        <f t="shared" si="48"/>
        <v>0</v>
      </c>
      <c r="Y366" s="45">
        <f t="shared" si="54"/>
        <v>7618</v>
      </c>
      <c r="Z366" s="46">
        <f t="shared" si="49"/>
        <v>0</v>
      </c>
      <c r="AA366" s="46">
        <f t="shared" si="50"/>
        <v>0</v>
      </c>
      <c r="AB366" s="46">
        <f t="shared" si="51"/>
        <v>0</v>
      </c>
      <c r="AC366" s="45"/>
      <c r="AF366" s="33">
        <f t="shared" si="52"/>
        <v>0</v>
      </c>
      <c r="AH366" s="24">
        <f t="shared" si="53"/>
        <v>0</v>
      </c>
    </row>
    <row r="367" spans="1:34" x14ac:dyDescent="0.35">
      <c r="A367" t="s">
        <v>395</v>
      </c>
      <c r="C367" s="26" t="s">
        <v>3440</v>
      </c>
      <c r="D367" s="26" t="s">
        <v>3530</v>
      </c>
      <c r="E367" s="19">
        <v>34270</v>
      </c>
      <c r="F367" s="26" t="s">
        <v>3441</v>
      </c>
      <c r="G367" s="26" t="s">
        <v>3442</v>
      </c>
      <c r="H367" s="19" t="str">
        <f>VLOOKUP(E367,Subjective!$A$5:$B$1439,2,FALSE)</f>
        <v>Room Hire</v>
      </c>
      <c r="I367" s="44">
        <v>220</v>
      </c>
      <c r="J367" s="45"/>
      <c r="K367" s="45">
        <f t="shared" si="46"/>
        <v>220</v>
      </c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6">
        <f t="shared" si="47"/>
        <v>0</v>
      </c>
      <c r="X367" s="45">
        <f t="shared" si="48"/>
        <v>0</v>
      </c>
      <c r="Y367" s="45">
        <f t="shared" si="54"/>
        <v>220</v>
      </c>
      <c r="Z367" s="46">
        <f t="shared" si="49"/>
        <v>0</v>
      </c>
      <c r="AA367" s="46">
        <f t="shared" si="50"/>
        <v>0</v>
      </c>
      <c r="AB367" s="46">
        <f t="shared" si="51"/>
        <v>0</v>
      </c>
      <c r="AC367" s="45"/>
      <c r="AF367" s="33">
        <f t="shared" si="52"/>
        <v>0</v>
      </c>
      <c r="AH367" s="24">
        <f t="shared" si="53"/>
        <v>0</v>
      </c>
    </row>
    <row r="368" spans="1:34" x14ac:dyDescent="0.35">
      <c r="A368" t="s">
        <v>396</v>
      </c>
      <c r="C368" s="26" t="s">
        <v>3440</v>
      </c>
      <c r="D368" s="26" t="s">
        <v>3531</v>
      </c>
      <c r="E368" s="19">
        <v>2400</v>
      </c>
      <c r="F368" s="26" t="s">
        <v>3441</v>
      </c>
      <c r="G368" s="26" t="s">
        <v>3442</v>
      </c>
      <c r="H368" s="19" t="str">
        <f>VLOOKUP(E368,Subjective!$A$5:$B$1439,2,FALSE)</f>
        <v>Gp Registrar Income</v>
      </c>
      <c r="I368" s="44">
        <v>-100</v>
      </c>
      <c r="J368" s="45"/>
      <c r="K368" s="45">
        <f t="shared" si="46"/>
        <v>-100</v>
      </c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6">
        <f t="shared" si="47"/>
        <v>-100</v>
      </c>
      <c r="X368" s="45">
        <v>0</v>
      </c>
      <c r="Y368" s="45">
        <f t="shared" si="54"/>
        <v>0</v>
      </c>
      <c r="Z368" s="46">
        <f t="shared" si="49"/>
        <v>0</v>
      </c>
      <c r="AA368" s="46">
        <f t="shared" si="50"/>
        <v>0</v>
      </c>
      <c r="AB368" s="46">
        <f t="shared" si="51"/>
        <v>0</v>
      </c>
      <c r="AC368" s="45"/>
      <c r="AF368" s="33">
        <f t="shared" si="52"/>
        <v>-100</v>
      </c>
      <c r="AH368" s="24">
        <f t="shared" si="53"/>
        <v>0</v>
      </c>
    </row>
    <row r="369" spans="1:34" x14ac:dyDescent="0.35">
      <c r="A369" t="s">
        <v>397</v>
      </c>
      <c r="C369" s="26" t="s">
        <v>3440</v>
      </c>
      <c r="D369" s="26" t="s">
        <v>3531</v>
      </c>
      <c r="E369" s="19">
        <v>21000</v>
      </c>
      <c r="F369" s="26" t="s">
        <v>3441</v>
      </c>
      <c r="G369" s="26" t="s">
        <v>3442</v>
      </c>
      <c r="H369" s="19" t="str">
        <f>VLOOKUP(E369,Subjective!$A$5:$B$1439,2,FALSE)</f>
        <v>Consultant (M&amp;D)</v>
      </c>
      <c r="I369" s="44">
        <v>-2688.77</v>
      </c>
      <c r="J369" s="45"/>
      <c r="K369" s="45">
        <f t="shared" si="46"/>
        <v>-2688.77</v>
      </c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6">
        <f t="shared" si="47"/>
        <v>0</v>
      </c>
      <c r="X369" s="45">
        <f t="shared" si="48"/>
        <v>-2688.77</v>
      </c>
      <c r="Y369" s="45">
        <f t="shared" si="54"/>
        <v>0</v>
      </c>
      <c r="Z369" s="46">
        <f t="shared" si="49"/>
        <v>0</v>
      </c>
      <c r="AA369" s="46">
        <f t="shared" si="50"/>
        <v>0</v>
      </c>
      <c r="AB369" s="46">
        <f t="shared" si="51"/>
        <v>0</v>
      </c>
      <c r="AC369" s="45"/>
      <c r="AF369" s="33">
        <f t="shared" si="52"/>
        <v>0</v>
      </c>
      <c r="AH369" s="24">
        <f t="shared" si="53"/>
        <v>0</v>
      </c>
    </row>
    <row r="370" spans="1:34" x14ac:dyDescent="0.35">
      <c r="A370" t="s">
        <v>398</v>
      </c>
      <c r="C370" s="26" t="s">
        <v>3440</v>
      </c>
      <c r="D370" s="26" t="s">
        <v>3531</v>
      </c>
      <c r="E370" s="19">
        <v>25300</v>
      </c>
      <c r="F370" s="26" t="s">
        <v>3441</v>
      </c>
      <c r="G370" s="26" t="s">
        <v>3442</v>
      </c>
      <c r="H370" s="19" t="str">
        <f>VLOOKUP(E370,Subjective!$A$5:$B$1439,2,FALSE)</f>
        <v>G.P.Sessions / Staff Fund</v>
      </c>
      <c r="I370" s="44">
        <v>372364.06</v>
      </c>
      <c r="J370" s="45"/>
      <c r="K370" s="45">
        <f t="shared" si="46"/>
        <v>372364.06</v>
      </c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6">
        <f t="shared" si="47"/>
        <v>0</v>
      </c>
      <c r="X370" s="45">
        <f t="shared" si="48"/>
        <v>372364.06</v>
      </c>
      <c r="Y370" s="45">
        <f t="shared" si="54"/>
        <v>0</v>
      </c>
      <c r="Z370" s="46">
        <f t="shared" si="49"/>
        <v>0</v>
      </c>
      <c r="AA370" s="46">
        <f t="shared" si="50"/>
        <v>0</v>
      </c>
      <c r="AB370" s="46">
        <f t="shared" si="51"/>
        <v>0</v>
      </c>
      <c r="AC370" s="45"/>
      <c r="AF370" s="33">
        <f t="shared" si="52"/>
        <v>0</v>
      </c>
      <c r="AH370" s="24">
        <f t="shared" si="53"/>
        <v>0</v>
      </c>
    </row>
    <row r="371" spans="1:34" x14ac:dyDescent="0.35">
      <c r="A371" t="s">
        <v>399</v>
      </c>
      <c r="C371" s="26" t="s">
        <v>3440</v>
      </c>
      <c r="D371" s="26" t="s">
        <v>3531</v>
      </c>
      <c r="E371" s="19">
        <v>32200</v>
      </c>
      <c r="F371" s="26" t="s">
        <v>3441</v>
      </c>
      <c r="G371" s="26" t="s">
        <v>3442</v>
      </c>
      <c r="H371" s="19" t="str">
        <f>VLOOKUP(E371,Subjective!$A$5:$B$1439,2,FALSE)</f>
        <v>External Contracts : Catering</v>
      </c>
      <c r="I371" s="44">
        <v>141.41999999999999</v>
      </c>
      <c r="J371" s="45"/>
      <c r="K371" s="45">
        <f t="shared" si="46"/>
        <v>141.41999999999999</v>
      </c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6">
        <f t="shared" si="47"/>
        <v>0</v>
      </c>
      <c r="X371" s="45">
        <f t="shared" si="48"/>
        <v>0</v>
      </c>
      <c r="Y371" s="45">
        <f t="shared" si="54"/>
        <v>141.41999999999999</v>
      </c>
      <c r="Z371" s="46">
        <f t="shared" si="49"/>
        <v>0</v>
      </c>
      <c r="AA371" s="46">
        <f t="shared" si="50"/>
        <v>0</v>
      </c>
      <c r="AB371" s="46">
        <f t="shared" si="51"/>
        <v>0</v>
      </c>
      <c r="AC371" s="45"/>
      <c r="AF371" s="33">
        <f t="shared" si="52"/>
        <v>0</v>
      </c>
      <c r="AH371" s="24">
        <f t="shared" si="53"/>
        <v>0</v>
      </c>
    </row>
    <row r="372" spans="1:34" x14ac:dyDescent="0.35">
      <c r="A372" t="s">
        <v>400</v>
      </c>
      <c r="C372" s="26" t="s">
        <v>3440</v>
      </c>
      <c r="D372" s="26" t="s">
        <v>3531</v>
      </c>
      <c r="E372" s="19">
        <v>32240</v>
      </c>
      <c r="F372" s="26" t="s">
        <v>3441</v>
      </c>
      <c r="G372" s="26" t="s">
        <v>3442</v>
      </c>
      <c r="H372" s="19" t="str">
        <f>VLOOKUP(E372,Subjective!$A$5:$B$1439,2,FALSE)</f>
        <v>Hotel Services - External Contracts : Other</v>
      </c>
      <c r="I372" s="44">
        <v>109</v>
      </c>
      <c r="J372" s="45"/>
      <c r="K372" s="45">
        <f t="shared" si="46"/>
        <v>109</v>
      </c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6">
        <f t="shared" si="47"/>
        <v>0</v>
      </c>
      <c r="X372" s="45">
        <f t="shared" si="48"/>
        <v>0</v>
      </c>
      <c r="Y372" s="45">
        <f t="shared" si="54"/>
        <v>109</v>
      </c>
      <c r="Z372" s="46">
        <f t="shared" si="49"/>
        <v>0</v>
      </c>
      <c r="AA372" s="46">
        <f t="shared" si="50"/>
        <v>0</v>
      </c>
      <c r="AB372" s="46">
        <f t="shared" si="51"/>
        <v>0</v>
      </c>
      <c r="AC372" s="45"/>
      <c r="AF372" s="33">
        <f t="shared" si="52"/>
        <v>0</v>
      </c>
      <c r="AH372" s="24">
        <f t="shared" si="53"/>
        <v>0</v>
      </c>
    </row>
    <row r="373" spans="1:34" x14ac:dyDescent="0.35">
      <c r="A373" t="s">
        <v>401</v>
      </c>
      <c r="C373" s="26" t="s">
        <v>3440</v>
      </c>
      <c r="D373" s="26" t="s">
        <v>3531</v>
      </c>
      <c r="E373" s="19">
        <v>32810</v>
      </c>
      <c r="F373" s="26" t="s">
        <v>3441</v>
      </c>
      <c r="G373" s="26" t="s">
        <v>3442</v>
      </c>
      <c r="H373" s="19" t="str">
        <f>VLOOKUP(E373,Subjective!$A$5:$B$1439,2,FALSE)</f>
        <v>Other General Supplies &amp; Services</v>
      </c>
      <c r="I373" s="44">
        <v>356.47</v>
      </c>
      <c r="J373" s="45"/>
      <c r="K373" s="45">
        <f t="shared" si="46"/>
        <v>356.47</v>
      </c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6">
        <f t="shared" si="47"/>
        <v>0</v>
      </c>
      <c r="X373" s="45">
        <f t="shared" si="48"/>
        <v>0</v>
      </c>
      <c r="Y373" s="45">
        <f t="shared" si="54"/>
        <v>356.47</v>
      </c>
      <c r="Z373" s="46">
        <f t="shared" si="49"/>
        <v>0</v>
      </c>
      <c r="AA373" s="46">
        <f t="shared" si="50"/>
        <v>0</v>
      </c>
      <c r="AB373" s="46">
        <f t="shared" si="51"/>
        <v>0</v>
      </c>
      <c r="AC373" s="45"/>
      <c r="AF373" s="33">
        <f t="shared" si="52"/>
        <v>0</v>
      </c>
      <c r="AH373" s="24">
        <f t="shared" si="53"/>
        <v>0</v>
      </c>
    </row>
    <row r="374" spans="1:34" x14ac:dyDescent="0.35">
      <c r="A374" t="s">
        <v>402</v>
      </c>
      <c r="C374" s="26" t="s">
        <v>3440</v>
      </c>
      <c r="D374" s="26" t="s">
        <v>3531</v>
      </c>
      <c r="E374" s="19">
        <v>33610</v>
      </c>
      <c r="F374" s="26" t="s">
        <v>3441</v>
      </c>
      <c r="G374" s="26" t="s">
        <v>3442</v>
      </c>
      <c r="H374" s="19" t="str">
        <f>VLOOKUP(E374,Subjective!$A$5:$B$1439,2,FALSE)</f>
        <v>Travel &amp; Subsistence</v>
      </c>
      <c r="I374" s="44">
        <v>7.58</v>
      </c>
      <c r="J374" s="45"/>
      <c r="K374" s="45">
        <f t="shared" si="46"/>
        <v>7.58</v>
      </c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6">
        <f t="shared" si="47"/>
        <v>0</v>
      </c>
      <c r="X374" s="45">
        <f t="shared" si="48"/>
        <v>0</v>
      </c>
      <c r="Y374" s="45">
        <f t="shared" si="54"/>
        <v>7.58</v>
      </c>
      <c r="Z374" s="46">
        <f t="shared" si="49"/>
        <v>0</v>
      </c>
      <c r="AA374" s="46">
        <f t="shared" si="50"/>
        <v>0</v>
      </c>
      <c r="AB374" s="46">
        <f t="shared" si="51"/>
        <v>0</v>
      </c>
      <c r="AC374" s="45"/>
      <c r="AF374" s="33">
        <f t="shared" si="52"/>
        <v>0</v>
      </c>
      <c r="AH374" s="24">
        <f t="shared" si="53"/>
        <v>0</v>
      </c>
    </row>
    <row r="375" spans="1:34" x14ac:dyDescent="0.35">
      <c r="A375" t="s">
        <v>403</v>
      </c>
      <c r="C375" s="26" t="s">
        <v>3440</v>
      </c>
      <c r="D375" s="26" t="s">
        <v>3531</v>
      </c>
      <c r="E375" s="19">
        <v>33610</v>
      </c>
      <c r="F375" s="26" t="s">
        <v>3479</v>
      </c>
      <c r="G375" s="26" t="s">
        <v>3442</v>
      </c>
      <c r="H375" s="19" t="str">
        <f>VLOOKUP(E375,Subjective!$A$5:$B$1439,2,FALSE)</f>
        <v>Travel &amp; Subsistence</v>
      </c>
      <c r="I375" s="44">
        <v>385.47</v>
      </c>
      <c r="J375" s="45"/>
      <c r="K375" s="45">
        <f t="shared" si="46"/>
        <v>385.47</v>
      </c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6">
        <f t="shared" si="47"/>
        <v>0</v>
      </c>
      <c r="X375" s="45">
        <f t="shared" si="48"/>
        <v>0</v>
      </c>
      <c r="Y375" s="45">
        <f t="shared" si="54"/>
        <v>385.47</v>
      </c>
      <c r="Z375" s="46">
        <f t="shared" si="49"/>
        <v>0</v>
      </c>
      <c r="AA375" s="46">
        <f t="shared" si="50"/>
        <v>0</v>
      </c>
      <c r="AB375" s="46">
        <f t="shared" si="51"/>
        <v>0</v>
      </c>
      <c r="AC375" s="45"/>
      <c r="AF375" s="33">
        <f t="shared" si="52"/>
        <v>0</v>
      </c>
      <c r="AH375" s="24">
        <f t="shared" si="53"/>
        <v>0</v>
      </c>
    </row>
    <row r="376" spans="1:34" x14ac:dyDescent="0.35">
      <c r="A376" t="s">
        <v>404</v>
      </c>
      <c r="C376" s="26" t="s">
        <v>3440</v>
      </c>
      <c r="D376" s="26" t="s">
        <v>3531</v>
      </c>
      <c r="E376" s="19">
        <v>34220</v>
      </c>
      <c r="F376" s="26" t="s">
        <v>3441</v>
      </c>
      <c r="G376" s="26" t="s">
        <v>3442</v>
      </c>
      <c r="H376" s="19" t="str">
        <f>VLOOKUP(E376,Subjective!$A$5:$B$1439,2,FALSE)</f>
        <v>Conferences And Seminars</v>
      </c>
      <c r="I376" s="44">
        <v>2027.21</v>
      </c>
      <c r="J376" s="45"/>
      <c r="K376" s="45">
        <f t="shared" si="46"/>
        <v>2027.21</v>
      </c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6">
        <f t="shared" si="47"/>
        <v>0</v>
      </c>
      <c r="X376" s="45">
        <f t="shared" si="48"/>
        <v>0</v>
      </c>
      <c r="Y376" s="45">
        <f t="shared" si="54"/>
        <v>2027.21</v>
      </c>
      <c r="Z376" s="46">
        <f t="shared" si="49"/>
        <v>0</v>
      </c>
      <c r="AA376" s="46">
        <f t="shared" si="50"/>
        <v>0</v>
      </c>
      <c r="AB376" s="46">
        <f t="shared" si="51"/>
        <v>0</v>
      </c>
      <c r="AC376" s="45"/>
      <c r="AF376" s="33">
        <f t="shared" si="52"/>
        <v>0</v>
      </c>
      <c r="AH376" s="24">
        <f t="shared" si="53"/>
        <v>0</v>
      </c>
    </row>
    <row r="377" spans="1:34" x14ac:dyDescent="0.35">
      <c r="A377" t="s">
        <v>405</v>
      </c>
      <c r="C377" s="26" t="s">
        <v>3440</v>
      </c>
      <c r="D377" s="26" t="s">
        <v>3531</v>
      </c>
      <c r="E377" s="19">
        <v>34270</v>
      </c>
      <c r="F377" s="26" t="s">
        <v>3441</v>
      </c>
      <c r="G377" s="26" t="s">
        <v>3442</v>
      </c>
      <c r="H377" s="19" t="str">
        <f>VLOOKUP(E377,Subjective!$A$5:$B$1439,2,FALSE)</f>
        <v>Room Hire</v>
      </c>
      <c r="I377" s="44">
        <v>1383.84</v>
      </c>
      <c r="J377" s="45"/>
      <c r="K377" s="45">
        <f t="shared" si="46"/>
        <v>1383.84</v>
      </c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6">
        <f t="shared" si="47"/>
        <v>0</v>
      </c>
      <c r="X377" s="45">
        <f t="shared" si="48"/>
        <v>0</v>
      </c>
      <c r="Y377" s="45">
        <f t="shared" si="54"/>
        <v>1383.84</v>
      </c>
      <c r="Z377" s="46">
        <f t="shared" si="49"/>
        <v>0</v>
      </c>
      <c r="AA377" s="46">
        <f t="shared" si="50"/>
        <v>0</v>
      </c>
      <c r="AB377" s="46">
        <f t="shared" si="51"/>
        <v>0</v>
      </c>
      <c r="AC377" s="45"/>
      <c r="AF377" s="33">
        <f t="shared" si="52"/>
        <v>0</v>
      </c>
      <c r="AH377" s="24">
        <f t="shared" si="53"/>
        <v>0</v>
      </c>
    </row>
    <row r="378" spans="1:34" x14ac:dyDescent="0.35">
      <c r="A378" t="s">
        <v>406</v>
      </c>
      <c r="C378" s="26" t="s">
        <v>3440</v>
      </c>
      <c r="D378" s="26" t="s">
        <v>3531</v>
      </c>
      <c r="E378" s="19">
        <v>55200</v>
      </c>
      <c r="F378" s="26" t="s">
        <v>3441</v>
      </c>
      <c r="G378" s="26" t="s">
        <v>3442</v>
      </c>
      <c r="H378" s="19" t="str">
        <f>VLOOKUP(E378,Subjective!$A$5:$B$1439,2,FALSE)</f>
        <v>GP payments - other non clinical</v>
      </c>
      <c r="I378" s="44">
        <v>189900</v>
      </c>
      <c r="J378" s="45"/>
      <c r="K378" s="45">
        <f t="shared" si="46"/>
        <v>189900</v>
      </c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6">
        <f t="shared" si="47"/>
        <v>0</v>
      </c>
      <c r="X378" s="45">
        <f t="shared" si="48"/>
        <v>0</v>
      </c>
      <c r="Y378" s="45">
        <f t="shared" si="54"/>
        <v>189900</v>
      </c>
      <c r="Z378" s="46">
        <f t="shared" si="49"/>
        <v>0</v>
      </c>
      <c r="AA378" s="46">
        <f t="shared" si="50"/>
        <v>0</v>
      </c>
      <c r="AB378" s="46">
        <f t="shared" si="51"/>
        <v>0</v>
      </c>
      <c r="AC378" s="45"/>
      <c r="AF378" s="33">
        <f t="shared" si="52"/>
        <v>0</v>
      </c>
      <c r="AH378" s="24">
        <f t="shared" si="53"/>
        <v>0</v>
      </c>
    </row>
    <row r="379" spans="1:34" x14ac:dyDescent="0.35">
      <c r="A379" t="s">
        <v>407</v>
      </c>
      <c r="C379" s="26" t="s">
        <v>3440</v>
      </c>
      <c r="D379" s="26" t="s">
        <v>3532</v>
      </c>
      <c r="E379" s="19">
        <v>21000</v>
      </c>
      <c r="F379" s="26" t="s">
        <v>3441</v>
      </c>
      <c r="G379" s="26" t="s">
        <v>3442</v>
      </c>
      <c r="H379" s="19" t="str">
        <f>VLOOKUP(E379,Subjective!$A$5:$B$1439,2,FALSE)</f>
        <v>Consultant (M&amp;D)</v>
      </c>
      <c r="I379" s="44">
        <v>17572.330000000002</v>
      </c>
      <c r="J379" s="45"/>
      <c r="K379" s="45">
        <f t="shared" si="46"/>
        <v>17572.330000000002</v>
      </c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6">
        <f t="shared" si="47"/>
        <v>0</v>
      </c>
      <c r="X379" s="45">
        <f t="shared" si="48"/>
        <v>17572.330000000002</v>
      </c>
      <c r="Y379" s="45">
        <f t="shared" si="54"/>
        <v>0</v>
      </c>
      <c r="Z379" s="46">
        <f t="shared" si="49"/>
        <v>0</v>
      </c>
      <c r="AA379" s="46">
        <f t="shared" si="50"/>
        <v>0</v>
      </c>
      <c r="AB379" s="46">
        <f t="shared" si="51"/>
        <v>0</v>
      </c>
      <c r="AC379" s="45"/>
      <c r="AF379" s="33">
        <f t="shared" si="52"/>
        <v>0</v>
      </c>
      <c r="AH379" s="24">
        <f t="shared" si="53"/>
        <v>0</v>
      </c>
    </row>
    <row r="380" spans="1:34" x14ac:dyDescent="0.35">
      <c r="A380" t="s">
        <v>408</v>
      </c>
      <c r="C380" s="26" t="s">
        <v>3440</v>
      </c>
      <c r="D380" s="26" t="s">
        <v>3532</v>
      </c>
      <c r="E380" s="19">
        <v>25305</v>
      </c>
      <c r="F380" s="26" t="s">
        <v>3441</v>
      </c>
      <c r="G380" s="26" t="s">
        <v>3442</v>
      </c>
      <c r="H380" s="19" t="str">
        <f>VLOOKUP(E380,Subjective!$A$5:$B$1439,2,FALSE)</f>
        <v>Tax/NI only - other Med Grd (M&amp;D)</v>
      </c>
      <c r="I380" s="44">
        <v>2180.2600000000002</v>
      </c>
      <c r="J380" s="45"/>
      <c r="K380" s="45">
        <f t="shared" si="46"/>
        <v>2180.2600000000002</v>
      </c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6">
        <f t="shared" si="47"/>
        <v>0</v>
      </c>
      <c r="X380" s="45">
        <f t="shared" si="48"/>
        <v>2180.2600000000002</v>
      </c>
      <c r="Y380" s="45">
        <f t="shared" si="54"/>
        <v>0</v>
      </c>
      <c r="Z380" s="46">
        <f t="shared" si="49"/>
        <v>0</v>
      </c>
      <c r="AA380" s="46">
        <f t="shared" si="50"/>
        <v>0</v>
      </c>
      <c r="AB380" s="46">
        <f t="shared" si="51"/>
        <v>0</v>
      </c>
      <c r="AC380" s="45"/>
      <c r="AF380" s="33">
        <f t="shared" si="52"/>
        <v>0</v>
      </c>
      <c r="AH380" s="24">
        <f t="shared" si="53"/>
        <v>0</v>
      </c>
    </row>
    <row r="381" spans="1:34" x14ac:dyDescent="0.35">
      <c r="A381" t="s">
        <v>409</v>
      </c>
      <c r="C381" s="26" t="s">
        <v>3440</v>
      </c>
      <c r="D381" s="26" t="s">
        <v>3532</v>
      </c>
      <c r="E381" s="19" t="s">
        <v>1782</v>
      </c>
      <c r="F381" s="26" t="s">
        <v>3441</v>
      </c>
      <c r="G381" s="26" t="s">
        <v>3442</v>
      </c>
      <c r="H381" s="19" t="str">
        <f>VLOOKUP(E381,Subjective!$A$5:$B$1439,2,FALSE)</f>
        <v>Admin &amp; Clerical Band 1</v>
      </c>
      <c r="I381" s="44">
        <v>9612.17</v>
      </c>
      <c r="J381" s="45"/>
      <c r="K381" s="45">
        <f t="shared" si="46"/>
        <v>9612.17</v>
      </c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6">
        <f t="shared" si="47"/>
        <v>0</v>
      </c>
      <c r="X381" s="45">
        <f t="shared" si="48"/>
        <v>9612.17</v>
      </c>
      <c r="Y381" s="45">
        <f t="shared" si="54"/>
        <v>0</v>
      </c>
      <c r="Z381" s="46">
        <f t="shared" si="49"/>
        <v>0</v>
      </c>
      <c r="AA381" s="46">
        <f t="shared" si="50"/>
        <v>0</v>
      </c>
      <c r="AB381" s="46">
        <f t="shared" si="51"/>
        <v>0</v>
      </c>
      <c r="AC381" s="45"/>
      <c r="AF381" s="33">
        <f t="shared" si="52"/>
        <v>0</v>
      </c>
      <c r="AH381" s="24">
        <f t="shared" si="53"/>
        <v>0</v>
      </c>
    </row>
    <row r="382" spans="1:34" x14ac:dyDescent="0.35">
      <c r="A382" t="s">
        <v>410</v>
      </c>
      <c r="C382" s="26" t="s">
        <v>3440</v>
      </c>
      <c r="D382" s="26" t="s">
        <v>3532</v>
      </c>
      <c r="E382" s="19" t="s">
        <v>1786</v>
      </c>
      <c r="F382" s="26" t="s">
        <v>3441</v>
      </c>
      <c r="G382" s="26" t="s">
        <v>3442</v>
      </c>
      <c r="H382" s="19" t="str">
        <f>VLOOKUP(E382,Subjective!$A$5:$B$1439,2,FALSE)</f>
        <v>Admin &amp; Clerical Band 3</v>
      </c>
      <c r="I382" s="44">
        <v>15907.99</v>
      </c>
      <c r="J382" s="45"/>
      <c r="K382" s="45">
        <f t="shared" si="46"/>
        <v>15907.99</v>
      </c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6">
        <f t="shared" si="47"/>
        <v>0</v>
      </c>
      <c r="X382" s="45">
        <f t="shared" si="48"/>
        <v>15907.99</v>
      </c>
      <c r="Y382" s="45">
        <f t="shared" si="54"/>
        <v>0</v>
      </c>
      <c r="Z382" s="46">
        <f t="shared" si="49"/>
        <v>0</v>
      </c>
      <c r="AA382" s="46">
        <f t="shared" si="50"/>
        <v>0</v>
      </c>
      <c r="AB382" s="46">
        <f t="shared" si="51"/>
        <v>0</v>
      </c>
      <c r="AC382" s="45"/>
      <c r="AF382" s="33">
        <f t="shared" si="52"/>
        <v>0</v>
      </c>
      <c r="AH382" s="24">
        <f t="shared" si="53"/>
        <v>0</v>
      </c>
    </row>
    <row r="383" spans="1:34" x14ac:dyDescent="0.35">
      <c r="A383" t="s">
        <v>411</v>
      </c>
      <c r="C383" s="26" t="s">
        <v>3440</v>
      </c>
      <c r="D383" s="26" t="s">
        <v>3532</v>
      </c>
      <c r="E383" s="19" t="s">
        <v>1788</v>
      </c>
      <c r="F383" s="26" t="s">
        <v>3441</v>
      </c>
      <c r="G383" s="26" t="s">
        <v>3442</v>
      </c>
      <c r="H383" s="19" t="str">
        <f>VLOOKUP(E383,Subjective!$A$5:$B$1439,2,FALSE)</f>
        <v>Admin &amp; Clerical Band 4</v>
      </c>
      <c r="I383" s="44">
        <v>41534.83</v>
      </c>
      <c r="J383" s="45"/>
      <c r="K383" s="45">
        <f t="shared" si="46"/>
        <v>41534.83</v>
      </c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6">
        <f t="shared" si="47"/>
        <v>0</v>
      </c>
      <c r="X383" s="45">
        <f t="shared" si="48"/>
        <v>41534.83</v>
      </c>
      <c r="Y383" s="45">
        <f t="shared" si="54"/>
        <v>0</v>
      </c>
      <c r="Z383" s="46">
        <f t="shared" si="49"/>
        <v>0</v>
      </c>
      <c r="AA383" s="46">
        <f t="shared" si="50"/>
        <v>0</v>
      </c>
      <c r="AB383" s="46">
        <f t="shared" si="51"/>
        <v>0</v>
      </c>
      <c r="AC383" s="45"/>
      <c r="AF383" s="33">
        <f t="shared" si="52"/>
        <v>0</v>
      </c>
      <c r="AH383" s="24">
        <f t="shared" si="53"/>
        <v>0</v>
      </c>
    </row>
    <row r="384" spans="1:34" x14ac:dyDescent="0.35">
      <c r="A384" t="s">
        <v>412</v>
      </c>
      <c r="C384" s="26" t="s">
        <v>3440</v>
      </c>
      <c r="D384" s="26" t="s">
        <v>3532</v>
      </c>
      <c r="E384" s="19" t="s">
        <v>1790</v>
      </c>
      <c r="F384" s="26" t="s">
        <v>3441</v>
      </c>
      <c r="G384" s="26" t="s">
        <v>3442</v>
      </c>
      <c r="H384" s="19" t="str">
        <f>VLOOKUP(E384,Subjective!$A$5:$B$1439,2,FALSE)</f>
        <v>Admin &amp; Clerical Band 5</v>
      </c>
      <c r="I384" s="44">
        <v>5779.05</v>
      </c>
      <c r="J384" s="45"/>
      <c r="K384" s="45">
        <f t="shared" si="46"/>
        <v>5779.05</v>
      </c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6">
        <f t="shared" si="47"/>
        <v>0</v>
      </c>
      <c r="X384" s="45">
        <f t="shared" si="48"/>
        <v>5779.05</v>
      </c>
      <c r="Y384" s="45">
        <f t="shared" si="54"/>
        <v>0</v>
      </c>
      <c r="Z384" s="46">
        <f t="shared" si="49"/>
        <v>0</v>
      </c>
      <c r="AA384" s="46">
        <f t="shared" si="50"/>
        <v>0</v>
      </c>
      <c r="AB384" s="46">
        <f t="shared" si="51"/>
        <v>0</v>
      </c>
      <c r="AC384" s="45"/>
      <c r="AF384" s="33">
        <f t="shared" si="52"/>
        <v>0</v>
      </c>
      <c r="AH384" s="24">
        <f t="shared" si="53"/>
        <v>0</v>
      </c>
    </row>
    <row r="385" spans="1:34" x14ac:dyDescent="0.35">
      <c r="A385" t="s">
        <v>413</v>
      </c>
      <c r="C385" s="26" t="s">
        <v>3440</v>
      </c>
      <c r="D385" s="26" t="s">
        <v>3532</v>
      </c>
      <c r="E385" s="19" t="s">
        <v>1792</v>
      </c>
      <c r="F385" s="26" t="s">
        <v>3441</v>
      </c>
      <c r="G385" s="26" t="s">
        <v>3442</v>
      </c>
      <c r="H385" s="19" t="str">
        <f>VLOOKUP(E385,Subjective!$A$5:$B$1439,2,FALSE)</f>
        <v>Admin &amp; Clerical Band 6</v>
      </c>
      <c r="I385" s="44">
        <v>63371.41</v>
      </c>
      <c r="J385" s="45"/>
      <c r="K385" s="45">
        <f t="shared" si="46"/>
        <v>63371.41</v>
      </c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6">
        <f t="shared" si="47"/>
        <v>0</v>
      </c>
      <c r="X385" s="45">
        <f t="shared" si="48"/>
        <v>63371.41</v>
      </c>
      <c r="Y385" s="45">
        <f t="shared" si="54"/>
        <v>0</v>
      </c>
      <c r="Z385" s="46">
        <f t="shared" si="49"/>
        <v>0</v>
      </c>
      <c r="AA385" s="46">
        <f t="shared" si="50"/>
        <v>0</v>
      </c>
      <c r="AB385" s="46">
        <f t="shared" si="51"/>
        <v>0</v>
      </c>
      <c r="AC385" s="45"/>
      <c r="AF385" s="33">
        <f t="shared" si="52"/>
        <v>0</v>
      </c>
      <c r="AH385" s="24">
        <f t="shared" si="53"/>
        <v>0</v>
      </c>
    </row>
    <row r="386" spans="1:34" x14ac:dyDescent="0.35">
      <c r="A386" t="s">
        <v>414</v>
      </c>
      <c r="C386" s="26" t="s">
        <v>3440</v>
      </c>
      <c r="D386" s="26" t="s">
        <v>3532</v>
      </c>
      <c r="E386" s="19" t="s">
        <v>1794</v>
      </c>
      <c r="F386" s="26" t="s">
        <v>3441</v>
      </c>
      <c r="G386" s="26" t="s">
        <v>3442</v>
      </c>
      <c r="H386" s="19" t="str">
        <f>VLOOKUP(E386,Subjective!$A$5:$B$1439,2,FALSE)</f>
        <v>Admin &amp; Clerical Band 7</v>
      </c>
      <c r="I386" s="44">
        <v>13782.87</v>
      </c>
      <c r="J386" s="45"/>
      <c r="K386" s="45">
        <f t="shared" si="46"/>
        <v>13782.87</v>
      </c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6">
        <f t="shared" si="47"/>
        <v>0</v>
      </c>
      <c r="X386" s="45">
        <f t="shared" si="48"/>
        <v>13782.87</v>
      </c>
      <c r="Y386" s="45">
        <f t="shared" si="54"/>
        <v>0</v>
      </c>
      <c r="Z386" s="46">
        <f t="shared" si="49"/>
        <v>0</v>
      </c>
      <c r="AA386" s="46">
        <f t="shared" si="50"/>
        <v>0</v>
      </c>
      <c r="AB386" s="46">
        <f t="shared" si="51"/>
        <v>0</v>
      </c>
      <c r="AC386" s="45"/>
      <c r="AF386" s="33">
        <f t="shared" si="52"/>
        <v>0</v>
      </c>
      <c r="AH386" s="24">
        <f t="shared" si="53"/>
        <v>0</v>
      </c>
    </row>
    <row r="387" spans="1:34" x14ac:dyDescent="0.35">
      <c r="A387" t="s">
        <v>415</v>
      </c>
      <c r="C387" s="26" t="s">
        <v>3440</v>
      </c>
      <c r="D387" s="26" t="s">
        <v>3532</v>
      </c>
      <c r="E387" s="19" t="s">
        <v>1796</v>
      </c>
      <c r="F387" s="26" t="s">
        <v>3441</v>
      </c>
      <c r="G387" s="26" t="s">
        <v>3442</v>
      </c>
      <c r="H387" s="19" t="str">
        <f>VLOOKUP(E387,Subjective!$A$5:$B$1439,2,FALSE)</f>
        <v>Admin &amp; Clerical Band 8A</v>
      </c>
      <c r="I387" s="44">
        <v>6107.99</v>
      </c>
      <c r="J387" s="45"/>
      <c r="K387" s="45">
        <f t="shared" si="46"/>
        <v>6107.99</v>
      </c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6">
        <f t="shared" si="47"/>
        <v>0</v>
      </c>
      <c r="X387" s="45">
        <f t="shared" si="48"/>
        <v>6107.99</v>
      </c>
      <c r="Y387" s="45">
        <f t="shared" si="54"/>
        <v>0</v>
      </c>
      <c r="Z387" s="46">
        <f t="shared" si="49"/>
        <v>0</v>
      </c>
      <c r="AA387" s="46">
        <f t="shared" si="50"/>
        <v>0</v>
      </c>
      <c r="AB387" s="46">
        <f t="shared" si="51"/>
        <v>0</v>
      </c>
      <c r="AC387" s="45"/>
      <c r="AF387" s="33">
        <f t="shared" si="52"/>
        <v>0</v>
      </c>
      <c r="AH387" s="24">
        <f t="shared" si="53"/>
        <v>0</v>
      </c>
    </row>
    <row r="388" spans="1:34" x14ac:dyDescent="0.35">
      <c r="A388" t="s">
        <v>416</v>
      </c>
      <c r="C388" s="26" t="s">
        <v>3440</v>
      </c>
      <c r="D388" s="26" t="s">
        <v>3532</v>
      </c>
      <c r="E388" s="19">
        <v>33210</v>
      </c>
      <c r="F388" s="26" t="s">
        <v>3441</v>
      </c>
      <c r="G388" s="26" t="s">
        <v>3442</v>
      </c>
      <c r="H388" s="19" t="str">
        <f>VLOOKUP(E388,Subjective!$A$5:$B$1439,2,FALSE)</f>
        <v>Packing &amp; Storage</v>
      </c>
      <c r="I388" s="44">
        <v>646.46</v>
      </c>
      <c r="J388" s="45"/>
      <c r="K388" s="45">
        <f t="shared" si="46"/>
        <v>646.46</v>
      </c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6">
        <f t="shared" si="47"/>
        <v>0</v>
      </c>
      <c r="X388" s="45">
        <f t="shared" si="48"/>
        <v>0</v>
      </c>
      <c r="Y388" s="45">
        <f t="shared" si="54"/>
        <v>646.46</v>
      </c>
      <c r="Z388" s="46">
        <f t="shared" si="49"/>
        <v>0</v>
      </c>
      <c r="AA388" s="46">
        <f t="shared" si="50"/>
        <v>0</v>
      </c>
      <c r="AB388" s="46">
        <f t="shared" si="51"/>
        <v>0</v>
      </c>
      <c r="AC388" s="45"/>
      <c r="AF388" s="33">
        <f t="shared" si="52"/>
        <v>0</v>
      </c>
      <c r="AH388" s="24">
        <f t="shared" si="53"/>
        <v>0</v>
      </c>
    </row>
    <row r="389" spans="1:34" x14ac:dyDescent="0.35">
      <c r="A389" t="s">
        <v>417</v>
      </c>
      <c r="C389" s="26" t="s">
        <v>3440</v>
      </c>
      <c r="D389" s="26" t="s">
        <v>3532</v>
      </c>
      <c r="E389" s="19">
        <v>33610</v>
      </c>
      <c r="F389" s="26" t="s">
        <v>3441</v>
      </c>
      <c r="G389" s="26" t="s">
        <v>3442</v>
      </c>
      <c r="H389" s="19" t="str">
        <f>VLOOKUP(E389,Subjective!$A$5:$B$1439,2,FALSE)</f>
        <v>Travel &amp; Subsistence</v>
      </c>
      <c r="I389" s="44">
        <v>217.4</v>
      </c>
      <c r="J389" s="45"/>
      <c r="K389" s="45">
        <f t="shared" si="46"/>
        <v>217.4</v>
      </c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6">
        <f t="shared" si="47"/>
        <v>0</v>
      </c>
      <c r="X389" s="45">
        <f t="shared" si="48"/>
        <v>0</v>
      </c>
      <c r="Y389" s="45">
        <f t="shared" si="54"/>
        <v>217.4</v>
      </c>
      <c r="Z389" s="46">
        <f t="shared" si="49"/>
        <v>0</v>
      </c>
      <c r="AA389" s="46">
        <f t="shared" si="50"/>
        <v>0</v>
      </c>
      <c r="AB389" s="46">
        <f t="shared" si="51"/>
        <v>0</v>
      </c>
      <c r="AC389" s="45"/>
      <c r="AF389" s="33">
        <f t="shared" si="52"/>
        <v>0</v>
      </c>
      <c r="AH389" s="24">
        <f t="shared" si="53"/>
        <v>0</v>
      </c>
    </row>
    <row r="390" spans="1:34" x14ac:dyDescent="0.35">
      <c r="A390" t="s">
        <v>418</v>
      </c>
      <c r="C390" s="26" t="s">
        <v>3440</v>
      </c>
      <c r="D390" s="26" t="s">
        <v>3532</v>
      </c>
      <c r="E390" s="19">
        <v>33610</v>
      </c>
      <c r="F390" s="26" t="s">
        <v>3479</v>
      </c>
      <c r="G390" s="26" t="s">
        <v>3442</v>
      </c>
      <c r="H390" s="19" t="str">
        <f>VLOOKUP(E390,Subjective!$A$5:$B$1439,2,FALSE)</f>
        <v>Travel &amp; Subsistence</v>
      </c>
      <c r="I390" s="44">
        <v>174.11</v>
      </c>
      <c r="J390" s="45"/>
      <c r="K390" s="45">
        <f t="shared" si="46"/>
        <v>174.11</v>
      </c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6">
        <f t="shared" si="47"/>
        <v>0</v>
      </c>
      <c r="X390" s="45">
        <f t="shared" si="48"/>
        <v>0</v>
      </c>
      <c r="Y390" s="45">
        <f t="shared" si="54"/>
        <v>174.11</v>
      </c>
      <c r="Z390" s="46">
        <f t="shared" si="49"/>
        <v>0</v>
      </c>
      <c r="AA390" s="46">
        <f t="shared" si="50"/>
        <v>0</v>
      </c>
      <c r="AB390" s="46">
        <f t="shared" si="51"/>
        <v>0</v>
      </c>
      <c r="AC390" s="45"/>
      <c r="AF390" s="33">
        <f t="shared" si="52"/>
        <v>0</v>
      </c>
      <c r="AH390" s="24">
        <f t="shared" si="53"/>
        <v>0</v>
      </c>
    </row>
    <row r="391" spans="1:34" x14ac:dyDescent="0.35">
      <c r="A391" t="s">
        <v>419</v>
      </c>
      <c r="C391" s="26" t="s">
        <v>3440</v>
      </c>
      <c r="D391" s="26" t="s">
        <v>3532</v>
      </c>
      <c r="E391" s="19">
        <v>33610</v>
      </c>
      <c r="F391" s="26" t="s">
        <v>3485</v>
      </c>
      <c r="G391" s="26" t="s">
        <v>3442</v>
      </c>
      <c r="H391" s="19" t="str">
        <f>VLOOKUP(E391,Subjective!$A$5:$B$1439,2,FALSE)</f>
        <v>Travel &amp; Subsistence</v>
      </c>
      <c r="I391" s="44">
        <v>823.32</v>
      </c>
      <c r="J391" s="45"/>
      <c r="K391" s="45">
        <f t="shared" si="46"/>
        <v>823.32</v>
      </c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6">
        <f t="shared" si="47"/>
        <v>0</v>
      </c>
      <c r="X391" s="45">
        <f t="shared" si="48"/>
        <v>0</v>
      </c>
      <c r="Y391" s="45">
        <f t="shared" si="54"/>
        <v>823.32</v>
      </c>
      <c r="Z391" s="46">
        <f t="shared" si="49"/>
        <v>0</v>
      </c>
      <c r="AA391" s="46">
        <f t="shared" si="50"/>
        <v>0</v>
      </c>
      <c r="AB391" s="46">
        <f t="shared" si="51"/>
        <v>0</v>
      </c>
      <c r="AC391" s="45"/>
      <c r="AF391" s="33">
        <f t="shared" si="52"/>
        <v>0</v>
      </c>
      <c r="AH391" s="24">
        <f t="shared" si="53"/>
        <v>0</v>
      </c>
    </row>
    <row r="392" spans="1:34" x14ac:dyDescent="0.35">
      <c r="A392" t="s">
        <v>420</v>
      </c>
      <c r="C392" s="26" t="s">
        <v>3440</v>
      </c>
      <c r="D392" s="26" t="s">
        <v>3533</v>
      </c>
      <c r="E392" s="19">
        <v>32080</v>
      </c>
      <c r="F392" s="26" t="s">
        <v>3441</v>
      </c>
      <c r="G392" s="26" t="s">
        <v>3442</v>
      </c>
      <c r="H392" s="19" t="str">
        <f>VLOOKUP(E392,Subjective!$A$5:$B$1439,2,FALSE)</f>
        <v>Catering Equipment - Leases</v>
      </c>
      <c r="I392" s="44">
        <v>382.72</v>
      </c>
      <c r="J392" s="45"/>
      <c r="K392" s="45">
        <f t="shared" si="46"/>
        <v>382.72</v>
      </c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6">
        <f t="shared" si="47"/>
        <v>0</v>
      </c>
      <c r="X392" s="45">
        <f t="shared" si="48"/>
        <v>0</v>
      </c>
      <c r="Y392" s="45">
        <f t="shared" si="54"/>
        <v>382.72</v>
      </c>
      <c r="Z392" s="46">
        <f t="shared" si="49"/>
        <v>0</v>
      </c>
      <c r="AA392" s="46">
        <f t="shared" si="50"/>
        <v>0</v>
      </c>
      <c r="AB392" s="46">
        <f t="shared" si="51"/>
        <v>0</v>
      </c>
      <c r="AC392" s="45"/>
      <c r="AF392" s="33">
        <f t="shared" si="52"/>
        <v>0</v>
      </c>
      <c r="AH392" s="24">
        <f t="shared" si="53"/>
        <v>0</v>
      </c>
    </row>
    <row r="393" spans="1:34" x14ac:dyDescent="0.35">
      <c r="A393" t="s">
        <v>421</v>
      </c>
      <c r="C393" s="26" t="s">
        <v>3440</v>
      </c>
      <c r="D393" s="26" t="s">
        <v>3533</v>
      </c>
      <c r="E393" s="19">
        <v>32080</v>
      </c>
      <c r="F393" s="26" t="s">
        <v>3441</v>
      </c>
      <c r="G393" s="26" t="s">
        <v>3450</v>
      </c>
      <c r="H393" s="19" t="str">
        <f>VLOOKUP(E393,Subjective!$A$5:$B$1439,2,FALSE)</f>
        <v>Catering Equipment - Leases</v>
      </c>
      <c r="I393" s="44">
        <v>128.80000000000001</v>
      </c>
      <c r="J393" s="45"/>
      <c r="K393" s="45">
        <f t="shared" si="46"/>
        <v>128.80000000000001</v>
      </c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6">
        <f t="shared" si="47"/>
        <v>0</v>
      </c>
      <c r="X393" s="45">
        <f t="shared" si="48"/>
        <v>0</v>
      </c>
      <c r="Y393" s="45">
        <f t="shared" si="54"/>
        <v>128.80000000000001</v>
      </c>
      <c r="Z393" s="46">
        <f t="shared" si="49"/>
        <v>0</v>
      </c>
      <c r="AA393" s="46">
        <f t="shared" si="50"/>
        <v>0</v>
      </c>
      <c r="AB393" s="46">
        <f t="shared" si="51"/>
        <v>0</v>
      </c>
      <c r="AC393" s="45"/>
      <c r="AF393" s="33">
        <f t="shared" si="52"/>
        <v>0</v>
      </c>
      <c r="AH393" s="24">
        <f t="shared" si="53"/>
        <v>0</v>
      </c>
    </row>
    <row r="394" spans="1:34" x14ac:dyDescent="0.35">
      <c r="A394" t="s">
        <v>422</v>
      </c>
      <c r="C394" s="26" t="s">
        <v>3440</v>
      </c>
      <c r="D394" s="26" t="s">
        <v>3533</v>
      </c>
      <c r="E394" s="19">
        <v>32200</v>
      </c>
      <c r="F394" s="26" t="s">
        <v>3441</v>
      </c>
      <c r="G394" s="26" t="s">
        <v>3442</v>
      </c>
      <c r="H394" s="19" t="str">
        <f>VLOOKUP(E394,Subjective!$A$5:$B$1439,2,FALSE)</f>
        <v>External Contracts : Catering</v>
      </c>
      <c r="I394" s="44">
        <v>230.34</v>
      </c>
      <c r="J394" s="45"/>
      <c r="K394" s="45">
        <f t="shared" si="46"/>
        <v>230.34</v>
      </c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6">
        <f t="shared" si="47"/>
        <v>0</v>
      </c>
      <c r="X394" s="45">
        <f t="shared" si="48"/>
        <v>0</v>
      </c>
      <c r="Y394" s="45">
        <f t="shared" si="54"/>
        <v>230.34</v>
      </c>
      <c r="Z394" s="46">
        <f t="shared" si="49"/>
        <v>0</v>
      </c>
      <c r="AA394" s="46">
        <f t="shared" si="50"/>
        <v>0</v>
      </c>
      <c r="AB394" s="46">
        <f t="shared" si="51"/>
        <v>0</v>
      </c>
      <c r="AC394" s="45"/>
      <c r="AF394" s="33">
        <f t="shared" si="52"/>
        <v>0</v>
      </c>
      <c r="AH394" s="24">
        <f t="shared" si="53"/>
        <v>0</v>
      </c>
    </row>
    <row r="395" spans="1:34" x14ac:dyDescent="0.35">
      <c r="A395" t="s">
        <v>423</v>
      </c>
      <c r="C395" s="26" t="s">
        <v>3440</v>
      </c>
      <c r="D395" s="26" t="s">
        <v>3533</v>
      </c>
      <c r="E395" s="19">
        <v>34230</v>
      </c>
      <c r="F395" s="26" t="s">
        <v>3441</v>
      </c>
      <c r="G395" s="26" t="s">
        <v>3442</v>
      </c>
      <c r="H395" s="19" t="str">
        <f>VLOOKUP(E395,Subjective!$A$5:$B$1439,2,FALSE)</f>
        <v>ALS Courses / Training</v>
      </c>
      <c r="I395" s="44">
        <v>97.8</v>
      </c>
      <c r="J395" s="45"/>
      <c r="K395" s="45">
        <f t="shared" si="46"/>
        <v>97.8</v>
      </c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6">
        <f t="shared" si="47"/>
        <v>0</v>
      </c>
      <c r="X395" s="45">
        <f t="shared" si="48"/>
        <v>0</v>
      </c>
      <c r="Y395" s="45">
        <f t="shared" si="54"/>
        <v>97.8</v>
      </c>
      <c r="Z395" s="46">
        <f t="shared" si="49"/>
        <v>0</v>
      </c>
      <c r="AA395" s="46">
        <f t="shared" si="50"/>
        <v>0</v>
      </c>
      <c r="AB395" s="46">
        <f t="shared" si="51"/>
        <v>0</v>
      </c>
      <c r="AC395" s="45"/>
      <c r="AF395" s="33">
        <f t="shared" si="52"/>
        <v>0</v>
      </c>
      <c r="AH395" s="24">
        <f t="shared" si="53"/>
        <v>0</v>
      </c>
    </row>
    <row r="396" spans="1:34" x14ac:dyDescent="0.35">
      <c r="A396" t="s">
        <v>424</v>
      </c>
      <c r="C396" s="26" t="s">
        <v>3440</v>
      </c>
      <c r="D396" s="26" t="s">
        <v>3533</v>
      </c>
      <c r="E396" s="19">
        <v>35220</v>
      </c>
      <c r="F396" s="26" t="s">
        <v>3441</v>
      </c>
      <c r="G396" s="26" t="s">
        <v>3442</v>
      </c>
      <c r="H396" s="19" t="str">
        <f>VLOOKUP(E396,Subjective!$A$5:$B$1439,2,FALSE)</f>
        <v>Premises Lease Rent</v>
      </c>
      <c r="I396" s="44">
        <v>79</v>
      </c>
      <c r="J396" s="45"/>
      <c r="K396" s="45">
        <f t="shared" ref="K396:K459" si="55">I396</f>
        <v>79</v>
      </c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6">
        <f t="shared" si="47"/>
        <v>0</v>
      </c>
      <c r="X396" s="45">
        <f t="shared" si="48"/>
        <v>0</v>
      </c>
      <c r="Y396" s="45">
        <f t="shared" si="54"/>
        <v>79</v>
      </c>
      <c r="Z396" s="46">
        <f t="shared" si="49"/>
        <v>0</v>
      </c>
      <c r="AA396" s="46">
        <f t="shared" si="50"/>
        <v>0</v>
      </c>
      <c r="AB396" s="46">
        <f t="shared" si="51"/>
        <v>0</v>
      </c>
      <c r="AC396" s="45"/>
      <c r="AF396" s="33">
        <f t="shared" si="52"/>
        <v>0</v>
      </c>
      <c r="AH396" s="24">
        <f t="shared" si="53"/>
        <v>0</v>
      </c>
    </row>
    <row r="397" spans="1:34" x14ac:dyDescent="0.35">
      <c r="A397" t="s">
        <v>425</v>
      </c>
      <c r="C397" s="26" t="s">
        <v>3440</v>
      </c>
      <c r="D397" s="26" t="s">
        <v>3534</v>
      </c>
      <c r="E397" s="19">
        <v>33610</v>
      </c>
      <c r="F397" s="26" t="s">
        <v>3441</v>
      </c>
      <c r="G397" s="26" t="s">
        <v>3442</v>
      </c>
      <c r="H397" s="19" t="str">
        <f>VLOOKUP(E397,Subjective!$A$5:$B$1439,2,FALSE)</f>
        <v>Travel &amp; Subsistence</v>
      </c>
      <c r="I397" s="44">
        <v>114.4</v>
      </c>
      <c r="J397" s="45"/>
      <c r="K397" s="45">
        <f t="shared" si="55"/>
        <v>114.4</v>
      </c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6">
        <f t="shared" si="47"/>
        <v>0</v>
      </c>
      <c r="X397" s="45">
        <f t="shared" si="48"/>
        <v>0</v>
      </c>
      <c r="Y397" s="45">
        <f t="shared" si="54"/>
        <v>114.4</v>
      </c>
      <c r="Z397" s="46">
        <f t="shared" si="49"/>
        <v>0</v>
      </c>
      <c r="AA397" s="46">
        <f t="shared" si="50"/>
        <v>0</v>
      </c>
      <c r="AB397" s="46">
        <f t="shared" si="51"/>
        <v>0</v>
      </c>
      <c r="AC397" s="45"/>
      <c r="AF397" s="33">
        <f t="shared" si="52"/>
        <v>0</v>
      </c>
      <c r="AH397" s="24">
        <f t="shared" si="53"/>
        <v>0</v>
      </c>
    </row>
    <row r="398" spans="1:34" x14ac:dyDescent="0.35">
      <c r="A398" t="s">
        <v>426</v>
      </c>
      <c r="C398" s="26" t="s">
        <v>3440</v>
      </c>
      <c r="D398" s="26" t="s">
        <v>3535</v>
      </c>
      <c r="E398" s="19">
        <v>33010</v>
      </c>
      <c r="F398" s="26" t="s">
        <v>3441</v>
      </c>
      <c r="G398" s="26" t="s">
        <v>3442</v>
      </c>
      <c r="H398" s="19" t="str">
        <f>VLOOKUP(E398,Subjective!$A$5:$B$1439,2,FALSE)</f>
        <v>Stationery</v>
      </c>
      <c r="I398" s="44">
        <v>48.43</v>
      </c>
      <c r="J398" s="45"/>
      <c r="K398" s="45">
        <f t="shared" si="55"/>
        <v>48.43</v>
      </c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6">
        <f t="shared" ref="W398:W461" si="56">AF398</f>
        <v>0</v>
      </c>
      <c r="X398" s="45">
        <f t="shared" ref="X398:X461" si="57">IF(LEFT(E398,1)="2",I398,0)</f>
        <v>0</v>
      </c>
      <c r="Y398" s="45">
        <f t="shared" si="54"/>
        <v>48.43</v>
      </c>
      <c r="Z398" s="46">
        <f t="shared" ref="Z398:Z461" si="58">IFERROR(_xlfn.IFS(D398="M350",I398,D398="M360",I398),0)</f>
        <v>0</v>
      </c>
      <c r="AA398" s="46">
        <f t="shared" ref="AA398:AA461" si="59">IFERROR(_xlfn.IFS(D398="M370",I398),0)</f>
        <v>0</v>
      </c>
      <c r="AB398" s="46">
        <f t="shared" ref="AB398:AB461" si="60">IFERROR(_xlfn.IFS(D398="N100",I398,D398="N102",I398,D398="N103",I398,D398="N104",I398,D398="N105",I398,D398="N106",I398,D398="N107",I398,D398="N108",I398,D398="N109",I398,D398="N110",I398,D398="N111",I398,D398="N112",I398,D398="N113",I398,D398="N114",I398,D398="N115",I398,D398="N116",I398,D398="N117",I398,D398="N118",I398,D398="N119",I398,D398="N120",I398,D398="N121",I398,D398="N122",I398,D398="N123",I398,D398="N124",I398,D398="N125",I398,D398="N126",I398,D398="N127",I398,D398="N128",I398,D398="N129",I398,D398="N130",I398,D398="N132",I398,D398="N133",I398,D398="N134",I398,D398="N135",I398,D398="N136",I398,D398="N137",I398,D398="N138",I398,D398="N140",I398),0)</f>
        <v>0</v>
      </c>
      <c r="AC398" s="45"/>
      <c r="AF398" s="33">
        <f t="shared" ref="AF398:AF461" si="61">IF(AND(E398&gt;=$AE$10,E398&lt;=$AF$10),I398,0)</f>
        <v>0</v>
      </c>
      <c r="AH398" s="24">
        <f t="shared" ref="AH398:AH461" si="62">SUM(U398:AB398)-K398</f>
        <v>0</v>
      </c>
    </row>
    <row r="399" spans="1:34" x14ac:dyDescent="0.35">
      <c r="A399" t="s">
        <v>427</v>
      </c>
      <c r="C399" s="26" t="s">
        <v>3440</v>
      </c>
      <c r="D399" s="26" t="s">
        <v>3535</v>
      </c>
      <c r="E399" s="19">
        <v>33200</v>
      </c>
      <c r="F399" s="26" t="s">
        <v>3441</v>
      </c>
      <c r="G399" s="26" t="s">
        <v>3442</v>
      </c>
      <c r="H399" s="19" t="str">
        <f>VLOOKUP(E399,Subjective!$A$5:$B$1439,2,FALSE)</f>
        <v>Postage &amp; Carriage</v>
      </c>
      <c r="I399" s="44">
        <v>88.54</v>
      </c>
      <c r="J399" s="45"/>
      <c r="K399" s="45">
        <f t="shared" si="55"/>
        <v>88.54</v>
      </c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6">
        <f t="shared" si="56"/>
        <v>0</v>
      </c>
      <c r="X399" s="45">
        <f t="shared" si="57"/>
        <v>0</v>
      </c>
      <c r="Y399" s="45">
        <f t="shared" si="54"/>
        <v>88.54</v>
      </c>
      <c r="Z399" s="46">
        <f t="shared" si="58"/>
        <v>0</v>
      </c>
      <c r="AA399" s="46">
        <f t="shared" si="59"/>
        <v>0</v>
      </c>
      <c r="AB399" s="46">
        <f t="shared" si="60"/>
        <v>0</v>
      </c>
      <c r="AC399" s="45"/>
      <c r="AF399" s="33">
        <f t="shared" si="61"/>
        <v>0</v>
      </c>
      <c r="AH399" s="24">
        <f t="shared" si="62"/>
        <v>0</v>
      </c>
    </row>
    <row r="400" spans="1:34" x14ac:dyDescent="0.35">
      <c r="A400" t="s">
        <v>428</v>
      </c>
      <c r="C400" s="26" t="s">
        <v>3440</v>
      </c>
      <c r="D400" s="26" t="s">
        <v>3535</v>
      </c>
      <c r="E400" s="19">
        <v>33500</v>
      </c>
      <c r="F400" s="26" t="s">
        <v>3441</v>
      </c>
      <c r="G400" s="26" t="s">
        <v>3442</v>
      </c>
      <c r="H400" s="19" t="str">
        <f>VLOOKUP(E400,Subjective!$A$5:$B$1439,2,FALSE)</f>
        <v>Advertising &amp; Staff Recruitment</v>
      </c>
      <c r="I400" s="44">
        <v>6446</v>
      </c>
      <c r="J400" s="45"/>
      <c r="K400" s="45">
        <f t="shared" si="55"/>
        <v>6446</v>
      </c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6">
        <f t="shared" si="56"/>
        <v>0</v>
      </c>
      <c r="X400" s="45">
        <f t="shared" si="57"/>
        <v>0</v>
      </c>
      <c r="Y400" s="45">
        <f t="shared" si="54"/>
        <v>6446</v>
      </c>
      <c r="Z400" s="46">
        <f t="shared" si="58"/>
        <v>0</v>
      </c>
      <c r="AA400" s="46">
        <f t="shared" si="59"/>
        <v>0</v>
      </c>
      <c r="AB400" s="46">
        <f t="shared" si="60"/>
        <v>0</v>
      </c>
      <c r="AC400" s="45"/>
      <c r="AF400" s="33">
        <f t="shared" si="61"/>
        <v>0</v>
      </c>
      <c r="AH400" s="24">
        <f t="shared" si="62"/>
        <v>0</v>
      </c>
    </row>
    <row r="401" spans="1:34" x14ac:dyDescent="0.35">
      <c r="A401" t="s">
        <v>429</v>
      </c>
      <c r="C401" s="26" t="s">
        <v>3440</v>
      </c>
      <c r="D401" s="26" t="s">
        <v>3536</v>
      </c>
      <c r="E401" s="19">
        <v>21000</v>
      </c>
      <c r="F401" s="26" t="s">
        <v>3441</v>
      </c>
      <c r="G401" s="26" t="s">
        <v>3442</v>
      </c>
      <c r="H401" s="19" t="str">
        <f>VLOOKUP(E401,Subjective!$A$5:$B$1439,2,FALSE)</f>
        <v>Consultant (M&amp;D)</v>
      </c>
      <c r="I401" s="44">
        <v>26091.59</v>
      </c>
      <c r="J401" s="45"/>
      <c r="K401" s="45">
        <f t="shared" si="55"/>
        <v>26091.59</v>
      </c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6">
        <f t="shared" si="56"/>
        <v>0</v>
      </c>
      <c r="X401" s="45">
        <f t="shared" si="57"/>
        <v>26091.59</v>
      </c>
      <c r="Y401" s="45">
        <f t="shared" si="54"/>
        <v>0</v>
      </c>
      <c r="Z401" s="46">
        <f t="shared" si="58"/>
        <v>0</v>
      </c>
      <c r="AA401" s="46">
        <f t="shared" si="59"/>
        <v>0</v>
      </c>
      <c r="AB401" s="46">
        <f t="shared" si="60"/>
        <v>0</v>
      </c>
      <c r="AC401" s="45"/>
      <c r="AF401" s="33">
        <f t="shared" si="61"/>
        <v>0</v>
      </c>
      <c r="AH401" s="24">
        <f t="shared" si="62"/>
        <v>0</v>
      </c>
    </row>
    <row r="402" spans="1:34" x14ac:dyDescent="0.35">
      <c r="A402" t="s">
        <v>430</v>
      </c>
      <c r="C402" s="26" t="s">
        <v>3440</v>
      </c>
      <c r="D402" s="26" t="s">
        <v>3536</v>
      </c>
      <c r="E402" s="19">
        <v>36520</v>
      </c>
      <c r="F402" s="26" t="s">
        <v>3441</v>
      </c>
      <c r="G402" s="26" t="s">
        <v>3448</v>
      </c>
      <c r="H402" s="19" t="str">
        <f>VLOOKUP(E402,Subjective!$A$5:$B$1439,2,FALSE)</f>
        <v>External Payroll provider costs</v>
      </c>
      <c r="I402" s="44">
        <v>14512.41</v>
      </c>
      <c r="J402" s="45"/>
      <c r="K402" s="45">
        <f t="shared" si="55"/>
        <v>14512.41</v>
      </c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6">
        <f t="shared" si="56"/>
        <v>0</v>
      </c>
      <c r="X402" s="45">
        <f t="shared" si="57"/>
        <v>0</v>
      </c>
      <c r="Y402" s="45">
        <f t="shared" si="54"/>
        <v>14512.41</v>
      </c>
      <c r="Z402" s="46">
        <f t="shared" si="58"/>
        <v>0</v>
      </c>
      <c r="AA402" s="46">
        <f t="shared" si="59"/>
        <v>0</v>
      </c>
      <c r="AB402" s="46">
        <f t="shared" si="60"/>
        <v>0</v>
      </c>
      <c r="AC402" s="45"/>
      <c r="AF402" s="33">
        <f t="shared" si="61"/>
        <v>0</v>
      </c>
      <c r="AH402" s="24">
        <f t="shared" si="62"/>
        <v>0</v>
      </c>
    </row>
    <row r="403" spans="1:34" x14ac:dyDescent="0.35">
      <c r="A403" t="s">
        <v>431</v>
      </c>
      <c r="C403" s="26" t="s">
        <v>3440</v>
      </c>
      <c r="D403" s="26" t="s">
        <v>3536</v>
      </c>
      <c r="E403" s="19">
        <v>36520</v>
      </c>
      <c r="F403" s="26" t="s">
        <v>3441</v>
      </c>
      <c r="G403" s="26" t="s">
        <v>3449</v>
      </c>
      <c r="H403" s="19" t="str">
        <f>VLOOKUP(E403,Subjective!$A$5:$B$1439,2,FALSE)</f>
        <v>External Payroll provider costs</v>
      </c>
      <c r="I403" s="44">
        <v>19181.599999999999</v>
      </c>
      <c r="J403" s="45"/>
      <c r="K403" s="45">
        <f t="shared" si="55"/>
        <v>19181.599999999999</v>
      </c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6">
        <f t="shared" si="56"/>
        <v>0</v>
      </c>
      <c r="X403" s="45">
        <f t="shared" si="57"/>
        <v>0</v>
      </c>
      <c r="Y403" s="45">
        <f t="shared" si="54"/>
        <v>19181.599999999999</v>
      </c>
      <c r="Z403" s="46">
        <f t="shared" si="58"/>
        <v>0</v>
      </c>
      <c r="AA403" s="46">
        <f t="shared" si="59"/>
        <v>0</v>
      </c>
      <c r="AB403" s="46">
        <f t="shared" si="60"/>
        <v>0</v>
      </c>
      <c r="AC403" s="45"/>
      <c r="AF403" s="33">
        <f t="shared" si="61"/>
        <v>0</v>
      </c>
      <c r="AH403" s="24">
        <f t="shared" si="62"/>
        <v>0</v>
      </c>
    </row>
    <row r="404" spans="1:34" x14ac:dyDescent="0.35">
      <c r="A404" t="s">
        <v>432</v>
      </c>
      <c r="C404" s="26" t="s">
        <v>3440</v>
      </c>
      <c r="D404" s="26" t="s">
        <v>3536</v>
      </c>
      <c r="E404" s="19">
        <v>36520</v>
      </c>
      <c r="F404" s="26" t="s">
        <v>3441</v>
      </c>
      <c r="G404" s="26" t="s">
        <v>3445</v>
      </c>
      <c r="H404" s="19" t="str">
        <f>VLOOKUP(E404,Subjective!$A$5:$B$1439,2,FALSE)</f>
        <v>External Payroll provider costs</v>
      </c>
      <c r="I404" s="44">
        <v>6564.37</v>
      </c>
      <c r="J404" s="45"/>
      <c r="K404" s="45">
        <f t="shared" si="55"/>
        <v>6564.37</v>
      </c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6">
        <f t="shared" si="56"/>
        <v>0</v>
      </c>
      <c r="X404" s="45">
        <f t="shared" si="57"/>
        <v>0</v>
      </c>
      <c r="Y404" s="45">
        <f t="shared" si="54"/>
        <v>6564.37</v>
      </c>
      <c r="Z404" s="46">
        <f t="shared" si="58"/>
        <v>0</v>
      </c>
      <c r="AA404" s="46">
        <f t="shared" si="59"/>
        <v>0</v>
      </c>
      <c r="AB404" s="46">
        <f t="shared" si="60"/>
        <v>0</v>
      </c>
      <c r="AC404" s="45"/>
      <c r="AF404" s="33">
        <f t="shared" si="61"/>
        <v>0</v>
      </c>
      <c r="AH404" s="24">
        <f t="shared" si="62"/>
        <v>0</v>
      </c>
    </row>
    <row r="405" spans="1:34" x14ac:dyDescent="0.35">
      <c r="A405" t="s">
        <v>433</v>
      </c>
      <c r="C405" s="26" t="s">
        <v>3440</v>
      </c>
      <c r="D405" s="26" t="s">
        <v>3536</v>
      </c>
      <c r="E405" s="19">
        <v>36520</v>
      </c>
      <c r="F405" s="26" t="s">
        <v>3441</v>
      </c>
      <c r="G405" s="26" t="s">
        <v>3450</v>
      </c>
      <c r="H405" s="19" t="str">
        <f>VLOOKUP(E405,Subjective!$A$5:$B$1439,2,FALSE)</f>
        <v>External Payroll provider costs</v>
      </c>
      <c r="I405" s="44">
        <v>25058.02</v>
      </c>
      <c r="J405" s="45"/>
      <c r="K405" s="45">
        <f t="shared" si="55"/>
        <v>25058.02</v>
      </c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6">
        <f t="shared" si="56"/>
        <v>0</v>
      </c>
      <c r="X405" s="45">
        <f t="shared" si="57"/>
        <v>0</v>
      </c>
      <c r="Y405" s="45">
        <f t="shared" si="54"/>
        <v>25058.02</v>
      </c>
      <c r="Z405" s="46">
        <f t="shared" si="58"/>
        <v>0</v>
      </c>
      <c r="AA405" s="46">
        <f t="shared" si="59"/>
        <v>0</v>
      </c>
      <c r="AB405" s="46">
        <f t="shared" si="60"/>
        <v>0</v>
      </c>
      <c r="AC405" s="45"/>
      <c r="AF405" s="33">
        <f t="shared" si="61"/>
        <v>0</v>
      </c>
      <c r="AH405" s="24">
        <f t="shared" si="62"/>
        <v>0</v>
      </c>
    </row>
    <row r="406" spans="1:34" x14ac:dyDescent="0.35">
      <c r="A406" t="s">
        <v>434</v>
      </c>
      <c r="C406" s="26" t="s">
        <v>3440</v>
      </c>
      <c r="D406" s="26" t="s">
        <v>3536</v>
      </c>
      <c r="E406" s="19">
        <v>36520</v>
      </c>
      <c r="F406" s="26" t="s">
        <v>3441</v>
      </c>
      <c r="G406" s="26" t="s">
        <v>3451</v>
      </c>
      <c r="H406" s="19" t="str">
        <f>VLOOKUP(E406,Subjective!$A$5:$B$1439,2,FALSE)</f>
        <v>External Payroll provider costs</v>
      </c>
      <c r="I406" s="44">
        <v>6277.16</v>
      </c>
      <c r="J406" s="45"/>
      <c r="K406" s="45">
        <f t="shared" si="55"/>
        <v>6277.16</v>
      </c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6">
        <f t="shared" si="56"/>
        <v>0</v>
      </c>
      <c r="X406" s="45">
        <f t="shared" si="57"/>
        <v>0</v>
      </c>
      <c r="Y406" s="45">
        <f t="shared" si="54"/>
        <v>6277.16</v>
      </c>
      <c r="Z406" s="46">
        <f t="shared" si="58"/>
        <v>0</v>
      </c>
      <c r="AA406" s="46">
        <f t="shared" si="59"/>
        <v>0</v>
      </c>
      <c r="AB406" s="46">
        <f t="shared" si="60"/>
        <v>0</v>
      </c>
      <c r="AC406" s="45"/>
      <c r="AF406" s="33">
        <f t="shared" si="61"/>
        <v>0</v>
      </c>
      <c r="AH406" s="24">
        <f t="shared" si="62"/>
        <v>0</v>
      </c>
    </row>
    <row r="407" spans="1:34" x14ac:dyDescent="0.35">
      <c r="A407" t="s">
        <v>435</v>
      </c>
      <c r="C407" s="26" t="s">
        <v>3440</v>
      </c>
      <c r="D407" s="26" t="s">
        <v>3536</v>
      </c>
      <c r="E407" s="19">
        <v>36520</v>
      </c>
      <c r="F407" s="26" t="s">
        <v>3441</v>
      </c>
      <c r="G407" s="26" t="s">
        <v>3452</v>
      </c>
      <c r="H407" s="19" t="str">
        <f>VLOOKUP(E407,Subjective!$A$5:$B$1439,2,FALSE)</f>
        <v>External Payroll provider costs</v>
      </c>
      <c r="I407" s="44">
        <v>3286.28</v>
      </c>
      <c r="J407" s="45"/>
      <c r="K407" s="45">
        <f t="shared" si="55"/>
        <v>3286.28</v>
      </c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6">
        <f t="shared" si="56"/>
        <v>0</v>
      </c>
      <c r="X407" s="45">
        <f t="shared" si="57"/>
        <v>0</v>
      </c>
      <c r="Y407" s="45">
        <f t="shared" si="54"/>
        <v>3286.28</v>
      </c>
      <c r="Z407" s="46">
        <f t="shared" si="58"/>
        <v>0</v>
      </c>
      <c r="AA407" s="46">
        <f t="shared" si="59"/>
        <v>0</v>
      </c>
      <c r="AB407" s="46">
        <f t="shared" si="60"/>
        <v>0</v>
      </c>
      <c r="AC407" s="45"/>
      <c r="AF407" s="33">
        <f t="shared" si="61"/>
        <v>0</v>
      </c>
      <c r="AH407" s="24">
        <f t="shared" si="62"/>
        <v>0</v>
      </c>
    </row>
    <row r="408" spans="1:34" x14ac:dyDescent="0.35">
      <c r="A408" t="s">
        <v>436</v>
      </c>
      <c r="C408" s="26" t="s">
        <v>3440</v>
      </c>
      <c r="D408" s="26" t="s">
        <v>3536</v>
      </c>
      <c r="E408" s="19">
        <v>36520</v>
      </c>
      <c r="F408" s="26" t="s">
        <v>3466</v>
      </c>
      <c r="G408" s="26" t="s">
        <v>3448</v>
      </c>
      <c r="H408" s="19" t="str">
        <f>VLOOKUP(E408,Subjective!$A$5:$B$1439,2,FALSE)</f>
        <v>External Payroll provider costs</v>
      </c>
      <c r="I408" s="44">
        <v>583.32000000000005</v>
      </c>
      <c r="J408" s="45"/>
      <c r="K408" s="45">
        <f t="shared" si="55"/>
        <v>583.32000000000005</v>
      </c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6">
        <f t="shared" si="56"/>
        <v>0</v>
      </c>
      <c r="X408" s="45">
        <f t="shared" si="57"/>
        <v>0</v>
      </c>
      <c r="Y408" s="45">
        <f t="shared" si="54"/>
        <v>583.32000000000005</v>
      </c>
      <c r="Z408" s="46">
        <f t="shared" si="58"/>
        <v>0</v>
      </c>
      <c r="AA408" s="46">
        <f t="shared" si="59"/>
        <v>0</v>
      </c>
      <c r="AB408" s="46">
        <f t="shared" si="60"/>
        <v>0</v>
      </c>
      <c r="AC408" s="45"/>
      <c r="AF408" s="33">
        <f t="shared" si="61"/>
        <v>0</v>
      </c>
      <c r="AH408" s="24">
        <f t="shared" si="62"/>
        <v>0</v>
      </c>
    </row>
    <row r="409" spans="1:34" x14ac:dyDescent="0.35">
      <c r="A409" t="s">
        <v>437</v>
      </c>
      <c r="C409" s="26" t="s">
        <v>3440</v>
      </c>
      <c r="D409" s="26" t="s">
        <v>3536</v>
      </c>
      <c r="E409" s="19">
        <v>36520</v>
      </c>
      <c r="F409" s="26" t="s">
        <v>3467</v>
      </c>
      <c r="G409" s="26" t="s">
        <v>3450</v>
      </c>
      <c r="H409" s="19" t="str">
        <f>VLOOKUP(E409,Subjective!$A$5:$B$1439,2,FALSE)</f>
        <v>External Payroll provider costs</v>
      </c>
      <c r="I409" s="44">
        <v>208.34</v>
      </c>
      <c r="J409" s="45"/>
      <c r="K409" s="45">
        <f t="shared" si="55"/>
        <v>208.34</v>
      </c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6">
        <f t="shared" si="56"/>
        <v>0</v>
      </c>
      <c r="X409" s="45">
        <f t="shared" si="57"/>
        <v>0</v>
      </c>
      <c r="Y409" s="45">
        <f t="shared" si="54"/>
        <v>208.34</v>
      </c>
      <c r="Z409" s="46">
        <f t="shared" si="58"/>
        <v>0</v>
      </c>
      <c r="AA409" s="46">
        <f t="shared" si="59"/>
        <v>0</v>
      </c>
      <c r="AB409" s="46">
        <f t="shared" si="60"/>
        <v>0</v>
      </c>
      <c r="AC409" s="45"/>
      <c r="AF409" s="33">
        <f t="shared" si="61"/>
        <v>0</v>
      </c>
      <c r="AH409" s="24">
        <f t="shared" si="62"/>
        <v>0</v>
      </c>
    </row>
    <row r="410" spans="1:34" x14ac:dyDescent="0.35">
      <c r="A410" t="s">
        <v>438</v>
      </c>
      <c r="C410" s="26" t="s">
        <v>3440</v>
      </c>
      <c r="D410" s="26" t="s">
        <v>3536</v>
      </c>
      <c r="E410" s="19">
        <v>36520</v>
      </c>
      <c r="F410" s="26" t="s">
        <v>3469</v>
      </c>
      <c r="G410" s="26" t="s">
        <v>3449</v>
      </c>
      <c r="H410" s="19" t="str">
        <f>VLOOKUP(E410,Subjective!$A$5:$B$1439,2,FALSE)</f>
        <v>External Payroll provider costs</v>
      </c>
      <c r="I410" s="44">
        <v>1291.6199999999999</v>
      </c>
      <c r="J410" s="45"/>
      <c r="K410" s="45">
        <f t="shared" si="55"/>
        <v>1291.6199999999999</v>
      </c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6">
        <f t="shared" si="56"/>
        <v>0</v>
      </c>
      <c r="X410" s="45">
        <f t="shared" si="57"/>
        <v>0</v>
      </c>
      <c r="Y410" s="45">
        <f t="shared" si="54"/>
        <v>1291.6199999999999</v>
      </c>
      <c r="Z410" s="46">
        <f t="shared" si="58"/>
        <v>0</v>
      </c>
      <c r="AA410" s="46">
        <f t="shared" si="59"/>
        <v>0</v>
      </c>
      <c r="AB410" s="46">
        <f t="shared" si="60"/>
        <v>0</v>
      </c>
      <c r="AC410" s="45"/>
      <c r="AF410" s="33">
        <f t="shared" si="61"/>
        <v>0</v>
      </c>
      <c r="AH410" s="24">
        <f t="shared" si="62"/>
        <v>0</v>
      </c>
    </row>
    <row r="411" spans="1:34" x14ac:dyDescent="0.35">
      <c r="A411" t="s">
        <v>439</v>
      </c>
      <c r="C411" s="26" t="s">
        <v>3440</v>
      </c>
      <c r="D411" s="26" t="s">
        <v>3536</v>
      </c>
      <c r="E411" s="19">
        <v>36520</v>
      </c>
      <c r="F411" s="26" t="s">
        <v>3470</v>
      </c>
      <c r="G411" s="26" t="s">
        <v>3445</v>
      </c>
      <c r="H411" s="19" t="str">
        <f>VLOOKUP(E411,Subjective!$A$5:$B$1439,2,FALSE)</f>
        <v>External Payroll provider costs</v>
      </c>
      <c r="I411" s="44">
        <v>125.01</v>
      </c>
      <c r="J411" s="45"/>
      <c r="K411" s="45">
        <f t="shared" si="55"/>
        <v>125.01</v>
      </c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6">
        <f t="shared" si="56"/>
        <v>0</v>
      </c>
      <c r="X411" s="45">
        <f t="shared" si="57"/>
        <v>0</v>
      </c>
      <c r="Y411" s="45">
        <f t="shared" si="54"/>
        <v>125.01</v>
      </c>
      <c r="Z411" s="46">
        <f t="shared" si="58"/>
        <v>0</v>
      </c>
      <c r="AA411" s="46">
        <f t="shared" si="59"/>
        <v>0</v>
      </c>
      <c r="AB411" s="46">
        <f t="shared" si="60"/>
        <v>0</v>
      </c>
      <c r="AC411" s="45"/>
      <c r="AF411" s="33">
        <f t="shared" si="61"/>
        <v>0</v>
      </c>
      <c r="AH411" s="24">
        <f t="shared" si="62"/>
        <v>0</v>
      </c>
    </row>
    <row r="412" spans="1:34" x14ac:dyDescent="0.35">
      <c r="A412" t="s">
        <v>440</v>
      </c>
      <c r="C412" s="26" t="s">
        <v>3440</v>
      </c>
      <c r="D412" s="26" t="s">
        <v>3536</v>
      </c>
      <c r="E412" s="19">
        <v>38410</v>
      </c>
      <c r="F412" s="26" t="s">
        <v>3466</v>
      </c>
      <c r="G412" s="26" t="s">
        <v>3448</v>
      </c>
      <c r="H412" s="19" t="str">
        <f>VLOOKUP(E412,Subjective!$A$5:$B$1439,2,FALSE)</f>
        <v>WDU Student Salary Reimbursements</v>
      </c>
      <c r="I412" s="44">
        <v>5859</v>
      </c>
      <c r="J412" s="45"/>
      <c r="K412" s="45">
        <f t="shared" si="55"/>
        <v>5859</v>
      </c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6">
        <f t="shared" si="56"/>
        <v>0</v>
      </c>
      <c r="X412" s="45">
        <f t="shared" si="57"/>
        <v>0</v>
      </c>
      <c r="Y412" s="45">
        <f t="shared" ref="Y412:Y475" si="63">IF((X412+Z412+AA412+AB412+U412+V412+W412)=0,I412,0)</f>
        <v>5859</v>
      </c>
      <c r="Z412" s="46">
        <f t="shared" si="58"/>
        <v>0</v>
      </c>
      <c r="AA412" s="46">
        <f t="shared" si="59"/>
        <v>0</v>
      </c>
      <c r="AB412" s="46">
        <f t="shared" si="60"/>
        <v>0</v>
      </c>
      <c r="AC412" s="45"/>
      <c r="AF412" s="33">
        <f t="shared" si="61"/>
        <v>0</v>
      </c>
      <c r="AH412" s="24">
        <f t="shared" si="62"/>
        <v>0</v>
      </c>
    </row>
    <row r="413" spans="1:34" x14ac:dyDescent="0.35">
      <c r="A413" t="s">
        <v>441</v>
      </c>
      <c r="C413" s="26" t="s">
        <v>3440</v>
      </c>
      <c r="D413" s="26" t="s">
        <v>3536</v>
      </c>
      <c r="E413" s="19">
        <v>38410</v>
      </c>
      <c r="F413" s="26" t="s">
        <v>3467</v>
      </c>
      <c r="G413" s="26" t="s">
        <v>3450</v>
      </c>
      <c r="H413" s="19" t="str">
        <f>VLOOKUP(E413,Subjective!$A$5:$B$1439,2,FALSE)</f>
        <v>WDU Student Salary Reimbursements</v>
      </c>
      <c r="I413" s="44">
        <v>9598.1200000000008</v>
      </c>
      <c r="J413" s="45"/>
      <c r="K413" s="45">
        <f t="shared" si="55"/>
        <v>9598.1200000000008</v>
      </c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6">
        <f t="shared" si="56"/>
        <v>0</v>
      </c>
      <c r="X413" s="45">
        <f t="shared" si="57"/>
        <v>0</v>
      </c>
      <c r="Y413" s="45">
        <f t="shared" si="63"/>
        <v>9598.1200000000008</v>
      </c>
      <c r="Z413" s="46">
        <f t="shared" si="58"/>
        <v>0</v>
      </c>
      <c r="AA413" s="46">
        <f t="shared" si="59"/>
        <v>0</v>
      </c>
      <c r="AB413" s="46">
        <f t="shared" si="60"/>
        <v>0</v>
      </c>
      <c r="AC413" s="45"/>
      <c r="AF413" s="33">
        <f t="shared" si="61"/>
        <v>0</v>
      </c>
      <c r="AH413" s="24">
        <f t="shared" si="62"/>
        <v>0</v>
      </c>
    </row>
    <row r="414" spans="1:34" x14ac:dyDescent="0.35">
      <c r="A414" t="s">
        <v>442</v>
      </c>
      <c r="C414" s="26" t="s">
        <v>3440</v>
      </c>
      <c r="D414" s="26" t="s">
        <v>3537</v>
      </c>
      <c r="E414" s="19">
        <v>33610</v>
      </c>
      <c r="F414" s="26" t="s">
        <v>3441</v>
      </c>
      <c r="G414" s="26" t="s">
        <v>3442</v>
      </c>
      <c r="H414" s="19" t="str">
        <f>VLOOKUP(E414,Subjective!$A$5:$B$1439,2,FALSE)</f>
        <v>Travel &amp; Subsistence</v>
      </c>
      <c r="I414" s="44">
        <v>185.6</v>
      </c>
      <c r="J414" s="45"/>
      <c r="K414" s="45">
        <f t="shared" si="55"/>
        <v>185.6</v>
      </c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6">
        <f t="shared" si="56"/>
        <v>0</v>
      </c>
      <c r="X414" s="45">
        <f t="shared" si="57"/>
        <v>0</v>
      </c>
      <c r="Y414" s="45">
        <f t="shared" si="63"/>
        <v>185.6</v>
      </c>
      <c r="Z414" s="46">
        <f t="shared" si="58"/>
        <v>0</v>
      </c>
      <c r="AA414" s="46">
        <f t="shared" si="59"/>
        <v>0</v>
      </c>
      <c r="AB414" s="46">
        <f t="shared" si="60"/>
        <v>0</v>
      </c>
      <c r="AC414" s="45"/>
      <c r="AF414" s="33">
        <f t="shared" si="61"/>
        <v>0</v>
      </c>
      <c r="AH414" s="24">
        <f t="shared" si="62"/>
        <v>0</v>
      </c>
    </row>
    <row r="415" spans="1:34" x14ac:dyDescent="0.35">
      <c r="A415" t="s">
        <v>443</v>
      </c>
      <c r="C415" s="26" t="s">
        <v>3440</v>
      </c>
      <c r="D415" s="26" t="s">
        <v>3537</v>
      </c>
      <c r="E415" s="19">
        <v>36520</v>
      </c>
      <c r="F415" s="26" t="s">
        <v>3441</v>
      </c>
      <c r="G415" s="26" t="s">
        <v>3448</v>
      </c>
      <c r="H415" s="19" t="str">
        <f>VLOOKUP(E415,Subjective!$A$5:$B$1439,2,FALSE)</f>
        <v>External Payroll provider costs</v>
      </c>
      <c r="I415" s="44">
        <v>14216.24</v>
      </c>
      <c r="J415" s="45"/>
      <c r="K415" s="45">
        <f t="shared" si="55"/>
        <v>14216.24</v>
      </c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6">
        <f t="shared" si="56"/>
        <v>0</v>
      </c>
      <c r="X415" s="45">
        <f t="shared" si="57"/>
        <v>0</v>
      </c>
      <c r="Y415" s="45">
        <f t="shared" si="63"/>
        <v>14216.24</v>
      </c>
      <c r="Z415" s="46">
        <f t="shared" si="58"/>
        <v>0</v>
      </c>
      <c r="AA415" s="46">
        <f t="shared" si="59"/>
        <v>0</v>
      </c>
      <c r="AB415" s="46">
        <f t="shared" si="60"/>
        <v>0</v>
      </c>
      <c r="AC415" s="45"/>
      <c r="AF415" s="33">
        <f t="shared" si="61"/>
        <v>0</v>
      </c>
      <c r="AH415" s="24">
        <f t="shared" si="62"/>
        <v>0</v>
      </c>
    </row>
    <row r="416" spans="1:34" x14ac:dyDescent="0.35">
      <c r="A416" t="s">
        <v>444</v>
      </c>
      <c r="C416" s="26" t="s">
        <v>3440</v>
      </c>
      <c r="D416" s="26" t="s">
        <v>3537</v>
      </c>
      <c r="E416" s="19">
        <v>36520</v>
      </c>
      <c r="F416" s="26" t="s">
        <v>3441</v>
      </c>
      <c r="G416" s="26" t="s">
        <v>3449</v>
      </c>
      <c r="H416" s="19" t="str">
        <f>VLOOKUP(E416,Subjective!$A$5:$B$1439,2,FALSE)</f>
        <v>External Payroll provider costs</v>
      </c>
      <c r="I416" s="44">
        <v>2442.9</v>
      </c>
      <c r="J416" s="45"/>
      <c r="K416" s="45">
        <f t="shared" si="55"/>
        <v>2442.9</v>
      </c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6">
        <f t="shared" si="56"/>
        <v>0</v>
      </c>
      <c r="X416" s="45">
        <f t="shared" si="57"/>
        <v>0</v>
      </c>
      <c r="Y416" s="45">
        <f t="shared" si="63"/>
        <v>2442.9</v>
      </c>
      <c r="Z416" s="46">
        <f t="shared" si="58"/>
        <v>0</v>
      </c>
      <c r="AA416" s="46">
        <f t="shared" si="59"/>
        <v>0</v>
      </c>
      <c r="AB416" s="46">
        <f t="shared" si="60"/>
        <v>0</v>
      </c>
      <c r="AC416" s="45"/>
      <c r="AF416" s="33">
        <f t="shared" si="61"/>
        <v>0</v>
      </c>
      <c r="AH416" s="24">
        <f t="shared" si="62"/>
        <v>0</v>
      </c>
    </row>
    <row r="417" spans="1:34" x14ac:dyDescent="0.35">
      <c r="A417" t="s">
        <v>445</v>
      </c>
      <c r="C417" s="26" t="s">
        <v>3440</v>
      </c>
      <c r="D417" s="26" t="s">
        <v>3537</v>
      </c>
      <c r="E417" s="19">
        <v>36520</v>
      </c>
      <c r="F417" s="26" t="s">
        <v>3441</v>
      </c>
      <c r="G417" s="26" t="s">
        <v>3450</v>
      </c>
      <c r="H417" s="19" t="str">
        <f>VLOOKUP(E417,Subjective!$A$5:$B$1439,2,FALSE)</f>
        <v>External Payroll provider costs</v>
      </c>
      <c r="I417" s="44">
        <v>10339.629999999999</v>
      </c>
      <c r="J417" s="45"/>
      <c r="K417" s="45">
        <f t="shared" si="55"/>
        <v>10339.629999999999</v>
      </c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6">
        <f t="shared" si="56"/>
        <v>0</v>
      </c>
      <c r="X417" s="45">
        <f t="shared" si="57"/>
        <v>0</v>
      </c>
      <c r="Y417" s="45">
        <f t="shared" si="63"/>
        <v>10339.629999999999</v>
      </c>
      <c r="Z417" s="46">
        <f t="shared" si="58"/>
        <v>0</v>
      </c>
      <c r="AA417" s="46">
        <f t="shared" si="59"/>
        <v>0</v>
      </c>
      <c r="AB417" s="46">
        <f t="shared" si="60"/>
        <v>0</v>
      </c>
      <c r="AC417" s="45"/>
      <c r="AF417" s="33">
        <f t="shared" si="61"/>
        <v>0</v>
      </c>
      <c r="AH417" s="24">
        <f t="shared" si="62"/>
        <v>0</v>
      </c>
    </row>
    <row r="418" spans="1:34" x14ac:dyDescent="0.35">
      <c r="A418" t="s">
        <v>446</v>
      </c>
      <c r="C418" s="26" t="s">
        <v>3440</v>
      </c>
      <c r="D418" s="26" t="s">
        <v>3537</v>
      </c>
      <c r="E418" s="19">
        <v>36520</v>
      </c>
      <c r="F418" s="26" t="s">
        <v>3441</v>
      </c>
      <c r="G418" s="26" t="s">
        <v>3451</v>
      </c>
      <c r="H418" s="19" t="str">
        <f>VLOOKUP(E418,Subjective!$A$5:$B$1439,2,FALSE)</f>
        <v>External Payroll provider costs</v>
      </c>
      <c r="I418" s="44">
        <v>5317.93</v>
      </c>
      <c r="J418" s="45"/>
      <c r="K418" s="45">
        <f t="shared" si="55"/>
        <v>5317.93</v>
      </c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6">
        <f t="shared" si="56"/>
        <v>0</v>
      </c>
      <c r="X418" s="45">
        <f t="shared" si="57"/>
        <v>0</v>
      </c>
      <c r="Y418" s="45">
        <f t="shared" si="63"/>
        <v>5317.93</v>
      </c>
      <c r="Z418" s="46">
        <f t="shared" si="58"/>
        <v>0</v>
      </c>
      <c r="AA418" s="46">
        <f t="shared" si="59"/>
        <v>0</v>
      </c>
      <c r="AB418" s="46">
        <f t="shared" si="60"/>
        <v>0</v>
      </c>
      <c r="AC418" s="45"/>
      <c r="AF418" s="33">
        <f t="shared" si="61"/>
        <v>0</v>
      </c>
      <c r="AH418" s="24">
        <f t="shared" si="62"/>
        <v>0</v>
      </c>
    </row>
    <row r="419" spans="1:34" x14ac:dyDescent="0.35">
      <c r="A419" t="s">
        <v>447</v>
      </c>
      <c r="C419" s="26" t="s">
        <v>3440</v>
      </c>
      <c r="D419" s="26" t="s">
        <v>3537</v>
      </c>
      <c r="E419" s="19">
        <v>36520</v>
      </c>
      <c r="F419" s="26" t="s">
        <v>3441</v>
      </c>
      <c r="G419" s="26" t="s">
        <v>3454</v>
      </c>
      <c r="H419" s="19" t="str">
        <f>VLOOKUP(E419,Subjective!$A$5:$B$1439,2,FALSE)</f>
        <v>External Payroll provider costs</v>
      </c>
      <c r="I419" s="44">
        <v>8834.76</v>
      </c>
      <c r="J419" s="45"/>
      <c r="K419" s="45">
        <f t="shared" si="55"/>
        <v>8834.76</v>
      </c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6">
        <f t="shared" si="56"/>
        <v>0</v>
      </c>
      <c r="X419" s="45">
        <f t="shared" si="57"/>
        <v>0</v>
      </c>
      <c r="Y419" s="45">
        <f t="shared" si="63"/>
        <v>8834.76</v>
      </c>
      <c r="Z419" s="46">
        <f t="shared" si="58"/>
        <v>0</v>
      </c>
      <c r="AA419" s="46">
        <f t="shared" si="59"/>
        <v>0</v>
      </c>
      <c r="AB419" s="46">
        <f t="shared" si="60"/>
        <v>0</v>
      </c>
      <c r="AC419" s="45"/>
      <c r="AF419" s="33">
        <f t="shared" si="61"/>
        <v>0</v>
      </c>
      <c r="AH419" s="24">
        <f t="shared" si="62"/>
        <v>0</v>
      </c>
    </row>
    <row r="420" spans="1:34" x14ac:dyDescent="0.35">
      <c r="A420" t="s">
        <v>448</v>
      </c>
      <c r="C420" s="26" t="s">
        <v>3440</v>
      </c>
      <c r="D420" s="26" t="s">
        <v>3537</v>
      </c>
      <c r="E420" s="19">
        <v>36520</v>
      </c>
      <c r="F420" s="26" t="s">
        <v>3441</v>
      </c>
      <c r="G420" s="26" t="s">
        <v>3456</v>
      </c>
      <c r="H420" s="19" t="str">
        <f>VLOOKUP(E420,Subjective!$A$5:$B$1439,2,FALSE)</f>
        <v>External Payroll provider costs</v>
      </c>
      <c r="I420" s="44">
        <v>2216.91</v>
      </c>
      <c r="J420" s="45"/>
      <c r="K420" s="45">
        <f t="shared" si="55"/>
        <v>2216.91</v>
      </c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6">
        <f t="shared" si="56"/>
        <v>0</v>
      </c>
      <c r="X420" s="45">
        <f t="shared" si="57"/>
        <v>0</v>
      </c>
      <c r="Y420" s="45">
        <f t="shared" si="63"/>
        <v>2216.91</v>
      </c>
      <c r="Z420" s="46">
        <f t="shared" si="58"/>
        <v>0</v>
      </c>
      <c r="AA420" s="46">
        <f t="shared" si="59"/>
        <v>0</v>
      </c>
      <c r="AB420" s="46">
        <f t="shared" si="60"/>
        <v>0</v>
      </c>
      <c r="AC420" s="45"/>
      <c r="AF420" s="33">
        <f t="shared" si="61"/>
        <v>0</v>
      </c>
      <c r="AH420" s="24">
        <f t="shared" si="62"/>
        <v>0</v>
      </c>
    </row>
    <row r="421" spans="1:34" x14ac:dyDescent="0.35">
      <c r="A421" t="s">
        <v>449</v>
      </c>
      <c r="C421" s="26" t="s">
        <v>3440</v>
      </c>
      <c r="D421" s="26" t="s">
        <v>3538</v>
      </c>
      <c r="E421" s="19">
        <v>6000</v>
      </c>
      <c r="F421" s="26" t="s">
        <v>3441</v>
      </c>
      <c r="G421" s="26" t="s">
        <v>3442</v>
      </c>
      <c r="H421" s="19" t="str">
        <f>VLOOKUP(E421,Subjective!$A$5:$B$1439,2,FALSE)</f>
        <v>Inc Gen - Training</v>
      </c>
      <c r="I421" s="44">
        <v>-2266</v>
      </c>
      <c r="J421" s="45"/>
      <c r="K421" s="45">
        <f t="shared" si="55"/>
        <v>-2266</v>
      </c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6">
        <f t="shared" si="56"/>
        <v>-2266</v>
      </c>
      <c r="X421" s="45">
        <f t="shared" si="57"/>
        <v>0</v>
      </c>
      <c r="Y421" s="45">
        <f t="shared" si="63"/>
        <v>0</v>
      </c>
      <c r="Z421" s="46">
        <f t="shared" si="58"/>
        <v>0</v>
      </c>
      <c r="AA421" s="46">
        <f t="shared" si="59"/>
        <v>0</v>
      </c>
      <c r="AB421" s="46">
        <f t="shared" si="60"/>
        <v>0</v>
      </c>
      <c r="AC421" s="45"/>
      <c r="AF421" s="33">
        <f t="shared" si="61"/>
        <v>-2266</v>
      </c>
      <c r="AH421" s="24">
        <f t="shared" si="62"/>
        <v>0</v>
      </c>
    </row>
    <row r="422" spans="1:34" x14ac:dyDescent="0.35">
      <c r="A422" t="s">
        <v>450</v>
      </c>
      <c r="C422" s="26" t="s">
        <v>3440</v>
      </c>
      <c r="D422" s="26" t="s">
        <v>3538</v>
      </c>
      <c r="E422" s="19">
        <v>32080</v>
      </c>
      <c r="F422" s="26" t="s">
        <v>3441</v>
      </c>
      <c r="G422" s="26" t="s">
        <v>3442</v>
      </c>
      <c r="H422" s="19" t="str">
        <f>VLOOKUP(E422,Subjective!$A$5:$B$1439,2,FALSE)</f>
        <v>Catering Equipment - Leases</v>
      </c>
      <c r="I422" s="44">
        <v>423.68</v>
      </c>
      <c r="J422" s="45"/>
      <c r="K422" s="45">
        <f t="shared" si="55"/>
        <v>423.68</v>
      </c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6">
        <f t="shared" si="56"/>
        <v>0</v>
      </c>
      <c r="X422" s="45">
        <f t="shared" si="57"/>
        <v>0</v>
      </c>
      <c r="Y422" s="45">
        <f t="shared" si="63"/>
        <v>423.68</v>
      </c>
      <c r="Z422" s="46">
        <f t="shared" si="58"/>
        <v>0</v>
      </c>
      <c r="AA422" s="46">
        <f t="shared" si="59"/>
        <v>0</v>
      </c>
      <c r="AB422" s="46">
        <f t="shared" si="60"/>
        <v>0</v>
      </c>
      <c r="AC422" s="45"/>
      <c r="AF422" s="33">
        <f t="shared" si="61"/>
        <v>0</v>
      </c>
      <c r="AH422" s="24">
        <f t="shared" si="62"/>
        <v>0</v>
      </c>
    </row>
    <row r="423" spans="1:34" x14ac:dyDescent="0.35">
      <c r="A423" t="s">
        <v>451</v>
      </c>
      <c r="C423" s="26" t="s">
        <v>3440</v>
      </c>
      <c r="D423" s="26" t="s">
        <v>3538</v>
      </c>
      <c r="E423" s="19">
        <v>32200</v>
      </c>
      <c r="F423" s="26" t="s">
        <v>3441</v>
      </c>
      <c r="G423" s="26" t="s">
        <v>3442</v>
      </c>
      <c r="H423" s="19" t="str">
        <f>VLOOKUP(E423,Subjective!$A$5:$B$1439,2,FALSE)</f>
        <v>External Contracts : Catering</v>
      </c>
      <c r="I423" s="44">
        <v>197.75</v>
      </c>
      <c r="J423" s="45"/>
      <c r="K423" s="45">
        <f t="shared" si="55"/>
        <v>197.75</v>
      </c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6">
        <f t="shared" si="56"/>
        <v>0</v>
      </c>
      <c r="X423" s="45">
        <f t="shared" si="57"/>
        <v>0</v>
      </c>
      <c r="Y423" s="45">
        <f t="shared" si="63"/>
        <v>197.75</v>
      </c>
      <c r="Z423" s="46">
        <f t="shared" si="58"/>
        <v>0</v>
      </c>
      <c r="AA423" s="46">
        <f t="shared" si="59"/>
        <v>0</v>
      </c>
      <c r="AB423" s="46">
        <f t="shared" si="60"/>
        <v>0</v>
      </c>
      <c r="AC423" s="45"/>
      <c r="AF423" s="33">
        <f t="shared" si="61"/>
        <v>0</v>
      </c>
      <c r="AH423" s="24">
        <f t="shared" si="62"/>
        <v>0</v>
      </c>
    </row>
    <row r="424" spans="1:34" x14ac:dyDescent="0.35">
      <c r="A424" t="s">
        <v>452</v>
      </c>
      <c r="C424" s="26" t="s">
        <v>3440</v>
      </c>
      <c r="D424" s="26" t="s">
        <v>3538</v>
      </c>
      <c r="E424" s="19">
        <v>32240</v>
      </c>
      <c r="F424" s="26" t="s">
        <v>3441</v>
      </c>
      <c r="G424" s="26" t="s">
        <v>3442</v>
      </c>
      <c r="H424" s="19" t="str">
        <f>VLOOKUP(E424,Subjective!$A$5:$B$1439,2,FALSE)</f>
        <v>Hotel Services - External Contracts : Other</v>
      </c>
      <c r="I424" s="44">
        <v>220</v>
      </c>
      <c r="J424" s="45"/>
      <c r="K424" s="45">
        <f t="shared" si="55"/>
        <v>220</v>
      </c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6">
        <f t="shared" si="56"/>
        <v>0</v>
      </c>
      <c r="X424" s="45">
        <f t="shared" si="57"/>
        <v>0</v>
      </c>
      <c r="Y424" s="45">
        <f t="shared" si="63"/>
        <v>220</v>
      </c>
      <c r="Z424" s="46">
        <f t="shared" si="58"/>
        <v>0</v>
      </c>
      <c r="AA424" s="46">
        <f t="shared" si="59"/>
        <v>0</v>
      </c>
      <c r="AB424" s="46">
        <f t="shared" si="60"/>
        <v>0</v>
      </c>
      <c r="AC424" s="45"/>
      <c r="AF424" s="33">
        <f t="shared" si="61"/>
        <v>0</v>
      </c>
      <c r="AH424" s="24">
        <f t="shared" si="62"/>
        <v>0</v>
      </c>
    </row>
    <row r="425" spans="1:34" x14ac:dyDescent="0.35">
      <c r="A425" t="s">
        <v>453</v>
      </c>
      <c r="C425" s="26" t="s">
        <v>3440</v>
      </c>
      <c r="D425" s="26" t="s">
        <v>3538</v>
      </c>
      <c r="E425" s="19">
        <v>33610</v>
      </c>
      <c r="F425" s="26" t="s">
        <v>3441</v>
      </c>
      <c r="G425" s="26" t="s">
        <v>3442</v>
      </c>
      <c r="H425" s="19" t="str">
        <f>VLOOKUP(E425,Subjective!$A$5:$B$1439,2,FALSE)</f>
        <v>Travel &amp; Subsistence</v>
      </c>
      <c r="I425" s="44">
        <v>787.01</v>
      </c>
      <c r="J425" s="45"/>
      <c r="K425" s="45">
        <f t="shared" si="55"/>
        <v>787.01</v>
      </c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6">
        <f t="shared" si="56"/>
        <v>0</v>
      </c>
      <c r="X425" s="45">
        <f t="shared" si="57"/>
        <v>0</v>
      </c>
      <c r="Y425" s="45">
        <f t="shared" si="63"/>
        <v>787.01</v>
      </c>
      <c r="Z425" s="46">
        <f t="shared" si="58"/>
        <v>0</v>
      </c>
      <c r="AA425" s="46">
        <f t="shared" si="59"/>
        <v>0</v>
      </c>
      <c r="AB425" s="46">
        <f t="shared" si="60"/>
        <v>0</v>
      </c>
      <c r="AC425" s="45"/>
      <c r="AF425" s="33">
        <f t="shared" si="61"/>
        <v>0</v>
      </c>
      <c r="AH425" s="24">
        <f t="shared" si="62"/>
        <v>0</v>
      </c>
    </row>
    <row r="426" spans="1:34" x14ac:dyDescent="0.35">
      <c r="A426" t="s">
        <v>454</v>
      </c>
      <c r="C426" s="26" t="s">
        <v>3440</v>
      </c>
      <c r="D426" s="26" t="s">
        <v>3538</v>
      </c>
      <c r="E426" s="19">
        <v>34230</v>
      </c>
      <c r="F426" s="26" t="s">
        <v>3441</v>
      </c>
      <c r="G426" s="26" t="s">
        <v>3442</v>
      </c>
      <c r="H426" s="19" t="str">
        <f>VLOOKUP(E426,Subjective!$A$5:$B$1439,2,FALSE)</f>
        <v>ALS Courses / Training</v>
      </c>
      <c r="I426" s="44">
        <v>1500</v>
      </c>
      <c r="J426" s="45"/>
      <c r="K426" s="45">
        <f t="shared" si="55"/>
        <v>1500</v>
      </c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6">
        <f t="shared" si="56"/>
        <v>0</v>
      </c>
      <c r="X426" s="45">
        <f t="shared" si="57"/>
        <v>0</v>
      </c>
      <c r="Y426" s="45">
        <f t="shared" si="63"/>
        <v>1500</v>
      </c>
      <c r="Z426" s="46">
        <f t="shared" si="58"/>
        <v>0</v>
      </c>
      <c r="AA426" s="46">
        <f t="shared" si="59"/>
        <v>0</v>
      </c>
      <c r="AB426" s="46">
        <f t="shared" si="60"/>
        <v>0</v>
      </c>
      <c r="AC426" s="45"/>
      <c r="AF426" s="33">
        <f t="shared" si="61"/>
        <v>0</v>
      </c>
      <c r="AH426" s="24">
        <f t="shared" si="62"/>
        <v>0</v>
      </c>
    </row>
    <row r="427" spans="1:34" x14ac:dyDescent="0.35">
      <c r="A427" t="s">
        <v>455</v>
      </c>
      <c r="C427" s="26" t="s">
        <v>3440</v>
      </c>
      <c r="D427" s="26" t="s">
        <v>3539</v>
      </c>
      <c r="E427" s="19">
        <v>32040</v>
      </c>
      <c r="F427" s="26" t="s">
        <v>3441</v>
      </c>
      <c r="G427" s="26" t="s">
        <v>3442</v>
      </c>
      <c r="H427" s="19" t="str">
        <f>VLOOKUP(E427,Subjective!$A$5:$B$1439,2,FALSE)</f>
        <v>Hardware &amp; Crockery</v>
      </c>
      <c r="I427" s="44">
        <v>11.95</v>
      </c>
      <c r="J427" s="45"/>
      <c r="K427" s="45">
        <f t="shared" si="55"/>
        <v>11.95</v>
      </c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6">
        <f t="shared" si="56"/>
        <v>0</v>
      </c>
      <c r="X427" s="45">
        <f t="shared" si="57"/>
        <v>0</v>
      </c>
      <c r="Y427" s="45">
        <f t="shared" si="63"/>
        <v>11.95</v>
      </c>
      <c r="Z427" s="46">
        <f t="shared" si="58"/>
        <v>0</v>
      </c>
      <c r="AA427" s="46">
        <f t="shared" si="59"/>
        <v>0</v>
      </c>
      <c r="AB427" s="46">
        <f t="shared" si="60"/>
        <v>0</v>
      </c>
      <c r="AC427" s="45"/>
      <c r="AF427" s="33">
        <f t="shared" si="61"/>
        <v>0</v>
      </c>
      <c r="AH427" s="24">
        <f t="shared" si="62"/>
        <v>0</v>
      </c>
    </row>
    <row r="428" spans="1:34" x14ac:dyDescent="0.35">
      <c r="A428" t="s">
        <v>456</v>
      </c>
      <c r="C428" s="26" t="s">
        <v>3440</v>
      </c>
      <c r="D428" s="26" t="s">
        <v>3539</v>
      </c>
      <c r="E428" s="19">
        <v>33610</v>
      </c>
      <c r="F428" s="26" t="s">
        <v>3441</v>
      </c>
      <c r="G428" s="26" t="s">
        <v>3442</v>
      </c>
      <c r="H428" s="19" t="str">
        <f>VLOOKUP(E428,Subjective!$A$5:$B$1439,2,FALSE)</f>
        <v>Travel &amp; Subsistence</v>
      </c>
      <c r="I428" s="44">
        <v>231.5</v>
      </c>
      <c r="J428" s="45"/>
      <c r="K428" s="45">
        <f t="shared" si="55"/>
        <v>231.5</v>
      </c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6">
        <f t="shared" si="56"/>
        <v>0</v>
      </c>
      <c r="X428" s="45">
        <f t="shared" si="57"/>
        <v>0</v>
      </c>
      <c r="Y428" s="45">
        <f t="shared" si="63"/>
        <v>231.5</v>
      </c>
      <c r="Z428" s="46">
        <f t="shared" si="58"/>
        <v>0</v>
      </c>
      <c r="AA428" s="46">
        <f t="shared" si="59"/>
        <v>0</v>
      </c>
      <c r="AB428" s="46">
        <f t="shared" si="60"/>
        <v>0</v>
      </c>
      <c r="AC428" s="45"/>
      <c r="AF428" s="33">
        <f t="shared" si="61"/>
        <v>0</v>
      </c>
      <c r="AH428" s="24">
        <f t="shared" si="62"/>
        <v>0</v>
      </c>
    </row>
    <row r="429" spans="1:34" x14ac:dyDescent="0.35">
      <c r="A429" t="s">
        <v>457</v>
      </c>
      <c r="C429" s="26" t="s">
        <v>3440</v>
      </c>
      <c r="D429" s="26" t="s">
        <v>3539</v>
      </c>
      <c r="E429" s="19">
        <v>34220</v>
      </c>
      <c r="F429" s="26" t="s">
        <v>3441</v>
      </c>
      <c r="G429" s="26" t="s">
        <v>3442</v>
      </c>
      <c r="H429" s="19" t="str">
        <f>VLOOKUP(E429,Subjective!$A$5:$B$1439,2,FALSE)</f>
        <v>Conferences And Seminars</v>
      </c>
      <c r="I429" s="44">
        <v>2281.62</v>
      </c>
      <c r="J429" s="45"/>
      <c r="K429" s="45">
        <f t="shared" si="55"/>
        <v>2281.62</v>
      </c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6">
        <f t="shared" si="56"/>
        <v>0</v>
      </c>
      <c r="X429" s="45">
        <f t="shared" si="57"/>
        <v>0</v>
      </c>
      <c r="Y429" s="45">
        <f t="shared" si="63"/>
        <v>2281.62</v>
      </c>
      <c r="Z429" s="46">
        <f t="shared" si="58"/>
        <v>0</v>
      </c>
      <c r="AA429" s="46">
        <f t="shared" si="59"/>
        <v>0</v>
      </c>
      <c r="AB429" s="46">
        <f t="shared" si="60"/>
        <v>0</v>
      </c>
      <c r="AC429" s="45"/>
      <c r="AF429" s="33">
        <f t="shared" si="61"/>
        <v>0</v>
      </c>
      <c r="AH429" s="24">
        <f t="shared" si="62"/>
        <v>0</v>
      </c>
    </row>
    <row r="430" spans="1:34" x14ac:dyDescent="0.35">
      <c r="A430" t="s">
        <v>458</v>
      </c>
      <c r="C430" s="26" t="s">
        <v>3440</v>
      </c>
      <c r="D430" s="26" t="s">
        <v>3539</v>
      </c>
      <c r="E430" s="19">
        <v>35220</v>
      </c>
      <c r="F430" s="26" t="s">
        <v>3441</v>
      </c>
      <c r="G430" s="26" t="s">
        <v>3442</v>
      </c>
      <c r="H430" s="19" t="str">
        <f>VLOOKUP(E430,Subjective!$A$5:$B$1439,2,FALSE)</f>
        <v>Premises Lease Rent</v>
      </c>
      <c r="I430" s="44">
        <v>1586.3</v>
      </c>
      <c r="J430" s="45"/>
      <c r="K430" s="45">
        <f t="shared" si="55"/>
        <v>1586.3</v>
      </c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6">
        <f t="shared" si="56"/>
        <v>0</v>
      </c>
      <c r="X430" s="45">
        <f t="shared" si="57"/>
        <v>0</v>
      </c>
      <c r="Y430" s="45">
        <f t="shared" si="63"/>
        <v>1586.3</v>
      </c>
      <c r="Z430" s="46">
        <f t="shared" si="58"/>
        <v>0</v>
      </c>
      <c r="AA430" s="46">
        <f t="shared" si="59"/>
        <v>0</v>
      </c>
      <c r="AB430" s="46">
        <f t="shared" si="60"/>
        <v>0</v>
      </c>
      <c r="AC430" s="45"/>
      <c r="AF430" s="33">
        <f t="shared" si="61"/>
        <v>0</v>
      </c>
      <c r="AH430" s="24">
        <f t="shared" si="62"/>
        <v>0</v>
      </c>
    </row>
    <row r="431" spans="1:34" x14ac:dyDescent="0.35">
      <c r="A431" t="s">
        <v>459</v>
      </c>
      <c r="C431" s="26" t="s">
        <v>3440</v>
      </c>
      <c r="D431" s="26" t="s">
        <v>3540</v>
      </c>
      <c r="E431" s="19">
        <v>4300</v>
      </c>
      <c r="F431" s="26" t="s">
        <v>3441</v>
      </c>
      <c r="G431" s="26" t="s">
        <v>3442</v>
      </c>
      <c r="H431" s="19" t="str">
        <f>VLOOKUP(E431,Subjective!$A$5:$B$1439,2,FALSE)</f>
        <v>Post Graduate Centre Income</v>
      </c>
      <c r="I431" s="44">
        <v>-7150</v>
      </c>
      <c r="J431" s="45"/>
      <c r="K431" s="45">
        <f t="shared" si="55"/>
        <v>-7150</v>
      </c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6">
        <f t="shared" si="56"/>
        <v>-7150</v>
      </c>
      <c r="X431" s="45">
        <f t="shared" si="57"/>
        <v>0</v>
      </c>
      <c r="Y431" s="45">
        <f t="shared" si="63"/>
        <v>0</v>
      </c>
      <c r="Z431" s="46">
        <f t="shared" si="58"/>
        <v>0</v>
      </c>
      <c r="AA431" s="46">
        <f t="shared" si="59"/>
        <v>0</v>
      </c>
      <c r="AB431" s="46">
        <f t="shared" si="60"/>
        <v>0</v>
      </c>
      <c r="AC431" s="45"/>
      <c r="AF431" s="33">
        <f t="shared" si="61"/>
        <v>-7150</v>
      </c>
      <c r="AH431" s="24">
        <f t="shared" si="62"/>
        <v>0</v>
      </c>
    </row>
    <row r="432" spans="1:34" x14ac:dyDescent="0.35">
      <c r="A432" t="s">
        <v>460</v>
      </c>
      <c r="C432" s="26" t="s">
        <v>3440</v>
      </c>
      <c r="D432" s="26" t="s">
        <v>3540</v>
      </c>
      <c r="E432" s="19">
        <v>32080</v>
      </c>
      <c r="F432" s="26" t="s">
        <v>3441</v>
      </c>
      <c r="G432" s="26" t="s">
        <v>3442</v>
      </c>
      <c r="H432" s="19" t="str">
        <f>VLOOKUP(E432,Subjective!$A$5:$B$1439,2,FALSE)</f>
        <v>Catering Equipment - Leases</v>
      </c>
      <c r="I432" s="44">
        <v>286.58999999999997</v>
      </c>
      <c r="J432" s="45"/>
      <c r="K432" s="45">
        <f t="shared" si="55"/>
        <v>286.58999999999997</v>
      </c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6">
        <f t="shared" si="56"/>
        <v>0</v>
      </c>
      <c r="X432" s="45">
        <f t="shared" si="57"/>
        <v>0</v>
      </c>
      <c r="Y432" s="45">
        <f t="shared" si="63"/>
        <v>286.58999999999997</v>
      </c>
      <c r="Z432" s="46">
        <f t="shared" si="58"/>
        <v>0</v>
      </c>
      <c r="AA432" s="46">
        <f t="shared" si="59"/>
        <v>0</v>
      </c>
      <c r="AB432" s="46">
        <f t="shared" si="60"/>
        <v>0</v>
      </c>
      <c r="AC432" s="45"/>
      <c r="AF432" s="33">
        <f t="shared" si="61"/>
        <v>0</v>
      </c>
      <c r="AH432" s="24">
        <f t="shared" si="62"/>
        <v>0</v>
      </c>
    </row>
    <row r="433" spans="1:34" x14ac:dyDescent="0.35">
      <c r="A433" t="s">
        <v>461</v>
      </c>
      <c r="C433" s="26" t="s">
        <v>3440</v>
      </c>
      <c r="D433" s="26" t="s">
        <v>3540</v>
      </c>
      <c r="E433" s="19">
        <v>32200</v>
      </c>
      <c r="F433" s="26" t="s">
        <v>3441</v>
      </c>
      <c r="G433" s="26" t="s">
        <v>3442</v>
      </c>
      <c r="H433" s="19" t="str">
        <f>VLOOKUP(E433,Subjective!$A$5:$B$1439,2,FALSE)</f>
        <v>External Contracts : Catering</v>
      </c>
      <c r="I433" s="44">
        <v>93.6</v>
      </c>
      <c r="J433" s="45"/>
      <c r="K433" s="45">
        <f t="shared" si="55"/>
        <v>93.6</v>
      </c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6">
        <f t="shared" si="56"/>
        <v>0</v>
      </c>
      <c r="X433" s="45">
        <f t="shared" si="57"/>
        <v>0</v>
      </c>
      <c r="Y433" s="45">
        <f t="shared" si="63"/>
        <v>93.6</v>
      </c>
      <c r="Z433" s="46">
        <f t="shared" si="58"/>
        <v>0</v>
      </c>
      <c r="AA433" s="46">
        <f t="shared" si="59"/>
        <v>0</v>
      </c>
      <c r="AB433" s="46">
        <f t="shared" si="60"/>
        <v>0</v>
      </c>
      <c r="AC433" s="45"/>
      <c r="AF433" s="33">
        <f t="shared" si="61"/>
        <v>0</v>
      </c>
      <c r="AH433" s="24">
        <f t="shared" si="62"/>
        <v>0</v>
      </c>
    </row>
    <row r="434" spans="1:34" x14ac:dyDescent="0.35">
      <c r="A434" t="s">
        <v>462</v>
      </c>
      <c r="C434" s="26" t="s">
        <v>3440</v>
      </c>
      <c r="D434" s="26" t="s">
        <v>3540</v>
      </c>
      <c r="E434" s="19">
        <v>32200</v>
      </c>
      <c r="F434" s="26" t="s">
        <v>3441</v>
      </c>
      <c r="G434" s="26" t="s">
        <v>3448</v>
      </c>
      <c r="H434" s="19" t="str">
        <f>VLOOKUP(E434,Subjective!$A$5:$B$1439,2,FALSE)</f>
        <v>External Contracts : Catering</v>
      </c>
      <c r="I434" s="44">
        <v>238.75</v>
      </c>
      <c r="J434" s="45"/>
      <c r="K434" s="45">
        <f t="shared" si="55"/>
        <v>238.75</v>
      </c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6">
        <f t="shared" si="56"/>
        <v>0</v>
      </c>
      <c r="X434" s="45">
        <f t="shared" si="57"/>
        <v>0</v>
      </c>
      <c r="Y434" s="45">
        <f t="shared" si="63"/>
        <v>238.75</v>
      </c>
      <c r="Z434" s="46">
        <f t="shared" si="58"/>
        <v>0</v>
      </c>
      <c r="AA434" s="46">
        <f t="shared" si="59"/>
        <v>0</v>
      </c>
      <c r="AB434" s="46">
        <f t="shared" si="60"/>
        <v>0</v>
      </c>
      <c r="AC434" s="45"/>
      <c r="AF434" s="33">
        <f t="shared" si="61"/>
        <v>0</v>
      </c>
      <c r="AH434" s="24">
        <f t="shared" si="62"/>
        <v>0</v>
      </c>
    </row>
    <row r="435" spans="1:34" x14ac:dyDescent="0.35">
      <c r="A435" t="s">
        <v>463</v>
      </c>
      <c r="C435" s="26" t="s">
        <v>3440</v>
      </c>
      <c r="D435" s="26" t="s">
        <v>3540</v>
      </c>
      <c r="E435" s="19">
        <v>33610</v>
      </c>
      <c r="F435" s="26" t="s">
        <v>3441</v>
      </c>
      <c r="G435" s="26" t="s">
        <v>3442</v>
      </c>
      <c r="H435" s="19" t="str">
        <f>VLOOKUP(E435,Subjective!$A$5:$B$1439,2,FALSE)</f>
        <v>Travel &amp; Subsistence</v>
      </c>
      <c r="I435" s="44">
        <v>500.2</v>
      </c>
      <c r="J435" s="45"/>
      <c r="K435" s="45">
        <f t="shared" si="55"/>
        <v>500.2</v>
      </c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6">
        <f t="shared" si="56"/>
        <v>0</v>
      </c>
      <c r="X435" s="45">
        <f t="shared" si="57"/>
        <v>0</v>
      </c>
      <c r="Y435" s="45">
        <f t="shared" si="63"/>
        <v>500.2</v>
      </c>
      <c r="Z435" s="46">
        <f t="shared" si="58"/>
        <v>0</v>
      </c>
      <c r="AA435" s="46">
        <f t="shared" si="59"/>
        <v>0</v>
      </c>
      <c r="AB435" s="46">
        <f t="shared" si="60"/>
        <v>0</v>
      </c>
      <c r="AC435" s="45"/>
      <c r="AF435" s="33">
        <f t="shared" si="61"/>
        <v>0</v>
      </c>
      <c r="AH435" s="24">
        <f t="shared" si="62"/>
        <v>0</v>
      </c>
    </row>
    <row r="436" spans="1:34" x14ac:dyDescent="0.35">
      <c r="A436" t="s">
        <v>464</v>
      </c>
      <c r="C436" s="26" t="s">
        <v>3440</v>
      </c>
      <c r="D436" s="26" t="s">
        <v>3540</v>
      </c>
      <c r="E436" s="19">
        <v>33640</v>
      </c>
      <c r="F436" s="26" t="s">
        <v>3441</v>
      </c>
      <c r="G436" s="26" t="s">
        <v>3442</v>
      </c>
      <c r="H436" s="19" t="str">
        <f>VLOOKUP(E436,Subjective!$A$5:$B$1439,2,FALSE)</f>
        <v>Interview Expenses</v>
      </c>
      <c r="I436" s="44">
        <v>241</v>
      </c>
      <c r="J436" s="45"/>
      <c r="K436" s="45">
        <f t="shared" si="55"/>
        <v>241</v>
      </c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6">
        <f t="shared" si="56"/>
        <v>0</v>
      </c>
      <c r="X436" s="45">
        <f t="shared" si="57"/>
        <v>0</v>
      </c>
      <c r="Y436" s="45">
        <f t="shared" si="63"/>
        <v>241</v>
      </c>
      <c r="Z436" s="46">
        <f t="shared" si="58"/>
        <v>0</v>
      </c>
      <c r="AA436" s="46">
        <f t="shared" si="59"/>
        <v>0</v>
      </c>
      <c r="AB436" s="46">
        <f t="shared" si="60"/>
        <v>0</v>
      </c>
      <c r="AC436" s="45"/>
      <c r="AF436" s="33">
        <f t="shared" si="61"/>
        <v>0</v>
      </c>
      <c r="AH436" s="24">
        <f t="shared" si="62"/>
        <v>0</v>
      </c>
    </row>
    <row r="437" spans="1:34" x14ac:dyDescent="0.35">
      <c r="A437" t="s">
        <v>465</v>
      </c>
      <c r="C437" s="26" t="s">
        <v>3440</v>
      </c>
      <c r="D437" s="26" t="s">
        <v>3540</v>
      </c>
      <c r="E437" s="19">
        <v>34200</v>
      </c>
      <c r="F437" s="26" t="s">
        <v>3441</v>
      </c>
      <c r="G437" s="26" t="s">
        <v>3442</v>
      </c>
      <c r="H437" s="19" t="str">
        <f>VLOOKUP(E437,Subjective!$A$5:$B$1439,2,FALSE)</f>
        <v>Training Expenses</v>
      </c>
      <c r="I437" s="44">
        <v>3158.3</v>
      </c>
      <c r="J437" s="45"/>
      <c r="K437" s="45">
        <f t="shared" si="55"/>
        <v>3158.3</v>
      </c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6">
        <f t="shared" si="56"/>
        <v>0</v>
      </c>
      <c r="X437" s="45">
        <f t="shared" si="57"/>
        <v>0</v>
      </c>
      <c r="Y437" s="45">
        <f t="shared" si="63"/>
        <v>3158.3</v>
      </c>
      <c r="Z437" s="46">
        <f t="shared" si="58"/>
        <v>0</v>
      </c>
      <c r="AA437" s="46">
        <f t="shared" si="59"/>
        <v>0</v>
      </c>
      <c r="AB437" s="46">
        <f t="shared" si="60"/>
        <v>0</v>
      </c>
      <c r="AC437" s="45"/>
      <c r="AF437" s="33">
        <f t="shared" si="61"/>
        <v>0</v>
      </c>
      <c r="AH437" s="24">
        <f t="shared" si="62"/>
        <v>0</v>
      </c>
    </row>
    <row r="438" spans="1:34" x14ac:dyDescent="0.35">
      <c r="A438" t="s">
        <v>466</v>
      </c>
      <c r="C438" s="26" t="s">
        <v>3440</v>
      </c>
      <c r="D438" s="26" t="s">
        <v>3540</v>
      </c>
      <c r="E438" s="19">
        <v>34230</v>
      </c>
      <c r="F438" s="26" t="s">
        <v>3441</v>
      </c>
      <c r="G438" s="26" t="s">
        <v>3442</v>
      </c>
      <c r="H438" s="19" t="str">
        <f>VLOOKUP(E438,Subjective!$A$5:$B$1439,2,FALSE)</f>
        <v>ALS Courses / Training</v>
      </c>
      <c r="I438" s="44">
        <v>1400</v>
      </c>
      <c r="J438" s="45"/>
      <c r="K438" s="45">
        <f t="shared" si="55"/>
        <v>1400</v>
      </c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6">
        <f t="shared" si="56"/>
        <v>0</v>
      </c>
      <c r="X438" s="45">
        <f t="shared" si="57"/>
        <v>0</v>
      </c>
      <c r="Y438" s="45">
        <f t="shared" si="63"/>
        <v>1400</v>
      </c>
      <c r="Z438" s="46">
        <f t="shared" si="58"/>
        <v>0</v>
      </c>
      <c r="AA438" s="46">
        <f t="shared" si="59"/>
        <v>0</v>
      </c>
      <c r="AB438" s="46">
        <f t="shared" si="60"/>
        <v>0</v>
      </c>
      <c r="AC438" s="45"/>
      <c r="AF438" s="33">
        <f t="shared" si="61"/>
        <v>0</v>
      </c>
      <c r="AH438" s="24">
        <f t="shared" si="62"/>
        <v>0</v>
      </c>
    </row>
    <row r="439" spans="1:34" x14ac:dyDescent="0.35">
      <c r="A439" t="s">
        <v>467</v>
      </c>
      <c r="C439" s="26" t="s">
        <v>3440</v>
      </c>
      <c r="D439" s="26" t="s">
        <v>3541</v>
      </c>
      <c r="E439" s="19">
        <v>32080</v>
      </c>
      <c r="F439" s="26" t="s">
        <v>3441</v>
      </c>
      <c r="G439" s="26" t="s">
        <v>3442</v>
      </c>
      <c r="H439" s="19" t="str">
        <f>VLOOKUP(E439,Subjective!$A$5:$B$1439,2,FALSE)</f>
        <v>Catering Equipment - Leases</v>
      </c>
      <c r="I439" s="44">
        <v>45</v>
      </c>
      <c r="J439" s="45"/>
      <c r="K439" s="45">
        <f t="shared" si="55"/>
        <v>45</v>
      </c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6">
        <f t="shared" si="56"/>
        <v>0</v>
      </c>
      <c r="X439" s="45">
        <f t="shared" si="57"/>
        <v>0</v>
      </c>
      <c r="Y439" s="45">
        <f t="shared" si="63"/>
        <v>45</v>
      </c>
      <c r="Z439" s="46">
        <f t="shared" si="58"/>
        <v>0</v>
      </c>
      <c r="AA439" s="46">
        <f t="shared" si="59"/>
        <v>0</v>
      </c>
      <c r="AB439" s="46">
        <f t="shared" si="60"/>
        <v>0</v>
      </c>
      <c r="AC439" s="45"/>
      <c r="AF439" s="33">
        <f t="shared" si="61"/>
        <v>0</v>
      </c>
      <c r="AH439" s="24">
        <f t="shared" si="62"/>
        <v>0</v>
      </c>
    </row>
    <row r="440" spans="1:34" x14ac:dyDescent="0.35">
      <c r="A440" t="s">
        <v>468</v>
      </c>
      <c r="C440" s="26" t="s">
        <v>3440</v>
      </c>
      <c r="D440" s="26" t="s">
        <v>3541</v>
      </c>
      <c r="E440" s="19">
        <v>32080</v>
      </c>
      <c r="F440" s="26" t="s">
        <v>3466</v>
      </c>
      <c r="G440" s="26" t="s">
        <v>3448</v>
      </c>
      <c r="H440" s="19" t="str">
        <f>VLOOKUP(E440,Subjective!$A$5:$B$1439,2,FALSE)</f>
        <v>Catering Equipment - Leases</v>
      </c>
      <c r="I440" s="44">
        <v>30</v>
      </c>
      <c r="J440" s="45"/>
      <c r="K440" s="45">
        <f t="shared" si="55"/>
        <v>30</v>
      </c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6">
        <f t="shared" si="56"/>
        <v>0</v>
      </c>
      <c r="X440" s="45">
        <f t="shared" si="57"/>
        <v>0</v>
      </c>
      <c r="Y440" s="45">
        <f t="shared" si="63"/>
        <v>30</v>
      </c>
      <c r="Z440" s="46">
        <f t="shared" si="58"/>
        <v>0</v>
      </c>
      <c r="AA440" s="46">
        <f t="shared" si="59"/>
        <v>0</v>
      </c>
      <c r="AB440" s="46">
        <f t="shared" si="60"/>
        <v>0</v>
      </c>
      <c r="AC440" s="45"/>
      <c r="AF440" s="33">
        <f t="shared" si="61"/>
        <v>0</v>
      </c>
      <c r="AH440" s="24">
        <f t="shared" si="62"/>
        <v>0</v>
      </c>
    </row>
    <row r="441" spans="1:34" x14ac:dyDescent="0.35">
      <c r="A441" t="s">
        <v>469</v>
      </c>
      <c r="C441" s="26" t="s">
        <v>3440</v>
      </c>
      <c r="D441" s="26" t="s">
        <v>3541</v>
      </c>
      <c r="E441" s="19">
        <v>33020</v>
      </c>
      <c r="F441" s="26" t="s">
        <v>3441</v>
      </c>
      <c r="G441" s="26" t="s">
        <v>3442</v>
      </c>
      <c r="H441" s="19" t="str">
        <f>VLOOKUP(E441,Subjective!$A$5:$B$1439,2,FALSE)</f>
        <v>Books, Journals &amp; Subscriptions</v>
      </c>
      <c r="I441" s="44">
        <v>2484</v>
      </c>
      <c r="J441" s="45"/>
      <c r="K441" s="45">
        <f t="shared" si="55"/>
        <v>2484</v>
      </c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6">
        <f t="shared" si="56"/>
        <v>0</v>
      </c>
      <c r="X441" s="45">
        <f t="shared" si="57"/>
        <v>0</v>
      </c>
      <c r="Y441" s="45">
        <f t="shared" si="63"/>
        <v>2484</v>
      </c>
      <c r="Z441" s="46">
        <f t="shared" si="58"/>
        <v>0</v>
      </c>
      <c r="AA441" s="46">
        <f t="shared" si="59"/>
        <v>0</v>
      </c>
      <c r="AB441" s="46">
        <f t="shared" si="60"/>
        <v>0</v>
      </c>
      <c r="AC441" s="45"/>
      <c r="AF441" s="33">
        <f t="shared" si="61"/>
        <v>0</v>
      </c>
      <c r="AH441" s="24">
        <f t="shared" si="62"/>
        <v>0</v>
      </c>
    </row>
    <row r="442" spans="1:34" x14ac:dyDescent="0.35">
      <c r="A442" t="s">
        <v>470</v>
      </c>
      <c r="C442" s="26" t="s">
        <v>3440</v>
      </c>
      <c r="D442" s="26" t="s">
        <v>3542</v>
      </c>
      <c r="E442" s="19">
        <v>34200</v>
      </c>
      <c r="F442" s="26" t="s">
        <v>3441</v>
      </c>
      <c r="G442" s="26" t="s">
        <v>3442</v>
      </c>
      <c r="H442" s="19" t="str">
        <f>VLOOKUP(E442,Subjective!$A$5:$B$1439,2,FALSE)</f>
        <v>Training Expenses</v>
      </c>
      <c r="I442" s="44">
        <v>1110.56</v>
      </c>
      <c r="J442" s="45"/>
      <c r="K442" s="45">
        <f t="shared" si="55"/>
        <v>1110.56</v>
      </c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6">
        <f t="shared" si="56"/>
        <v>0</v>
      </c>
      <c r="X442" s="45">
        <f t="shared" si="57"/>
        <v>0</v>
      </c>
      <c r="Y442" s="45">
        <f t="shared" si="63"/>
        <v>1110.56</v>
      </c>
      <c r="Z442" s="46">
        <f t="shared" si="58"/>
        <v>0</v>
      </c>
      <c r="AA442" s="46">
        <f t="shared" si="59"/>
        <v>0</v>
      </c>
      <c r="AB442" s="46">
        <f t="shared" si="60"/>
        <v>0</v>
      </c>
      <c r="AC442" s="45"/>
      <c r="AF442" s="33">
        <f t="shared" si="61"/>
        <v>0</v>
      </c>
      <c r="AH442" s="24">
        <f t="shared" si="62"/>
        <v>0</v>
      </c>
    </row>
    <row r="443" spans="1:34" x14ac:dyDescent="0.35">
      <c r="A443" t="s">
        <v>471</v>
      </c>
      <c r="C443" s="26" t="s">
        <v>3440</v>
      </c>
      <c r="D443" s="26" t="s">
        <v>3542</v>
      </c>
      <c r="E443" s="19">
        <v>34200</v>
      </c>
      <c r="F443" s="26" t="s">
        <v>3441</v>
      </c>
      <c r="G443" s="26" t="s">
        <v>3454</v>
      </c>
      <c r="H443" s="19" t="str">
        <f>VLOOKUP(E443,Subjective!$A$5:$B$1439,2,FALSE)</f>
        <v>Training Expenses</v>
      </c>
      <c r="I443" s="44">
        <v>196.31</v>
      </c>
      <c r="J443" s="45"/>
      <c r="K443" s="45">
        <f t="shared" si="55"/>
        <v>196.31</v>
      </c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6">
        <f t="shared" si="56"/>
        <v>0</v>
      </c>
      <c r="X443" s="45">
        <f t="shared" si="57"/>
        <v>0</v>
      </c>
      <c r="Y443" s="45">
        <f t="shared" si="63"/>
        <v>196.31</v>
      </c>
      <c r="Z443" s="46">
        <f t="shared" si="58"/>
        <v>0</v>
      </c>
      <c r="AA443" s="46">
        <f t="shared" si="59"/>
        <v>0</v>
      </c>
      <c r="AB443" s="46">
        <f t="shared" si="60"/>
        <v>0</v>
      </c>
      <c r="AC443" s="45"/>
      <c r="AF443" s="33">
        <f t="shared" si="61"/>
        <v>0</v>
      </c>
      <c r="AH443" s="24">
        <f t="shared" si="62"/>
        <v>0</v>
      </c>
    </row>
    <row r="444" spans="1:34" x14ac:dyDescent="0.35">
      <c r="A444" t="s">
        <v>472</v>
      </c>
      <c r="C444" s="26" t="s">
        <v>3440</v>
      </c>
      <c r="D444" s="26" t="s">
        <v>3543</v>
      </c>
      <c r="E444" s="19">
        <v>31300</v>
      </c>
      <c r="F444" s="26" t="s">
        <v>3441</v>
      </c>
      <c r="G444" s="26" t="s">
        <v>3442</v>
      </c>
      <c r="H444" s="19" t="str">
        <f>VLOOKUP(E444,Subjective!$A$5:$B$1439,2,FALSE)</f>
        <v>Laboratory Equipment</v>
      </c>
      <c r="I444" s="44">
        <v>65</v>
      </c>
      <c r="J444" s="45"/>
      <c r="K444" s="45">
        <f t="shared" si="55"/>
        <v>65</v>
      </c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6">
        <f t="shared" si="56"/>
        <v>0</v>
      </c>
      <c r="X444" s="45">
        <f t="shared" si="57"/>
        <v>0</v>
      </c>
      <c r="Y444" s="45">
        <f t="shared" si="63"/>
        <v>65</v>
      </c>
      <c r="Z444" s="46">
        <f t="shared" si="58"/>
        <v>0</v>
      </c>
      <c r="AA444" s="46">
        <f t="shared" si="59"/>
        <v>0</v>
      </c>
      <c r="AB444" s="46">
        <f t="shared" si="60"/>
        <v>0</v>
      </c>
      <c r="AC444" s="45"/>
      <c r="AF444" s="33">
        <f t="shared" si="61"/>
        <v>0</v>
      </c>
      <c r="AH444" s="24">
        <f t="shared" si="62"/>
        <v>0</v>
      </c>
    </row>
    <row r="445" spans="1:34" x14ac:dyDescent="0.35">
      <c r="A445" t="s">
        <v>473</v>
      </c>
      <c r="C445" s="26" t="s">
        <v>3440</v>
      </c>
      <c r="D445" s="26" t="s">
        <v>3543</v>
      </c>
      <c r="E445" s="19">
        <v>32080</v>
      </c>
      <c r="F445" s="26" t="s">
        <v>3441</v>
      </c>
      <c r="G445" s="26" t="s">
        <v>3442</v>
      </c>
      <c r="H445" s="19" t="str">
        <f>VLOOKUP(E445,Subjective!$A$5:$B$1439,2,FALSE)</f>
        <v>Catering Equipment - Leases</v>
      </c>
      <c r="I445" s="44">
        <v>339</v>
      </c>
      <c r="J445" s="45"/>
      <c r="K445" s="45">
        <f t="shared" si="55"/>
        <v>339</v>
      </c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6">
        <f t="shared" si="56"/>
        <v>0</v>
      </c>
      <c r="X445" s="45">
        <f t="shared" si="57"/>
        <v>0</v>
      </c>
      <c r="Y445" s="45">
        <f t="shared" si="63"/>
        <v>339</v>
      </c>
      <c r="Z445" s="46">
        <f t="shared" si="58"/>
        <v>0</v>
      </c>
      <c r="AA445" s="46">
        <f t="shared" si="59"/>
        <v>0</v>
      </c>
      <c r="AB445" s="46">
        <f t="shared" si="60"/>
        <v>0</v>
      </c>
      <c r="AC445" s="45"/>
      <c r="AF445" s="33">
        <f t="shared" si="61"/>
        <v>0</v>
      </c>
      <c r="AH445" s="24">
        <f t="shared" si="62"/>
        <v>0</v>
      </c>
    </row>
    <row r="446" spans="1:34" x14ac:dyDescent="0.35">
      <c r="A446" t="s">
        <v>474</v>
      </c>
      <c r="C446" s="26" t="s">
        <v>3440</v>
      </c>
      <c r="D446" s="26" t="s">
        <v>3543</v>
      </c>
      <c r="E446" s="19">
        <v>32200</v>
      </c>
      <c r="F446" s="26" t="s">
        <v>3441</v>
      </c>
      <c r="G446" s="26" t="s">
        <v>3442</v>
      </c>
      <c r="H446" s="19" t="str">
        <f>VLOOKUP(E446,Subjective!$A$5:$B$1439,2,FALSE)</f>
        <v>External Contracts : Catering</v>
      </c>
      <c r="I446" s="44">
        <v>216.95</v>
      </c>
      <c r="J446" s="45"/>
      <c r="K446" s="45">
        <f t="shared" si="55"/>
        <v>216.95</v>
      </c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6">
        <f t="shared" si="56"/>
        <v>0</v>
      </c>
      <c r="X446" s="45">
        <f t="shared" si="57"/>
        <v>0</v>
      </c>
      <c r="Y446" s="45">
        <f t="shared" si="63"/>
        <v>216.95</v>
      </c>
      <c r="Z446" s="46">
        <f t="shared" si="58"/>
        <v>0</v>
      </c>
      <c r="AA446" s="46">
        <f t="shared" si="59"/>
        <v>0</v>
      </c>
      <c r="AB446" s="46">
        <f t="shared" si="60"/>
        <v>0</v>
      </c>
      <c r="AC446" s="45"/>
      <c r="AF446" s="33">
        <f t="shared" si="61"/>
        <v>0</v>
      </c>
      <c r="AH446" s="24">
        <f t="shared" si="62"/>
        <v>0</v>
      </c>
    </row>
    <row r="447" spans="1:34" x14ac:dyDescent="0.35">
      <c r="A447" t="s">
        <v>475</v>
      </c>
      <c r="C447" s="26" t="s">
        <v>3440</v>
      </c>
      <c r="D447" s="26" t="s">
        <v>3543</v>
      </c>
      <c r="E447" s="19">
        <v>36520</v>
      </c>
      <c r="F447" s="26" t="s">
        <v>3467</v>
      </c>
      <c r="G447" s="26" t="s">
        <v>3450</v>
      </c>
      <c r="H447" s="19" t="str">
        <f>VLOOKUP(E447,Subjective!$A$5:$B$1439,2,FALSE)</f>
        <v>External Payroll provider costs</v>
      </c>
      <c r="I447" s="44">
        <v>1927.33</v>
      </c>
      <c r="J447" s="45"/>
      <c r="K447" s="45">
        <f t="shared" si="55"/>
        <v>1927.33</v>
      </c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6">
        <f t="shared" si="56"/>
        <v>0</v>
      </c>
      <c r="X447" s="45">
        <f t="shared" si="57"/>
        <v>0</v>
      </c>
      <c r="Y447" s="45">
        <f t="shared" si="63"/>
        <v>1927.33</v>
      </c>
      <c r="Z447" s="46">
        <f t="shared" si="58"/>
        <v>0</v>
      </c>
      <c r="AA447" s="46">
        <f t="shared" si="59"/>
        <v>0</v>
      </c>
      <c r="AB447" s="46">
        <f t="shared" si="60"/>
        <v>0</v>
      </c>
      <c r="AC447" s="45"/>
      <c r="AF447" s="33">
        <f t="shared" si="61"/>
        <v>0</v>
      </c>
      <c r="AH447" s="24">
        <f t="shared" si="62"/>
        <v>0</v>
      </c>
    </row>
    <row r="448" spans="1:34" x14ac:dyDescent="0.35">
      <c r="A448" t="s">
        <v>476</v>
      </c>
      <c r="C448" s="26" t="s">
        <v>3440</v>
      </c>
      <c r="D448" s="26" t="s">
        <v>3543</v>
      </c>
      <c r="E448" s="19">
        <v>38355</v>
      </c>
      <c r="F448" s="26" t="s">
        <v>3441</v>
      </c>
      <c r="G448" s="26" t="s">
        <v>3448</v>
      </c>
      <c r="H448" s="19" t="str">
        <f>VLOOKUP(E448,Subjective!$A$5:$B$1439,2,FALSE)</f>
        <v>SLA : Abertawe Bro Morgannwg University Local Health Board</v>
      </c>
      <c r="I448" s="44">
        <v>72</v>
      </c>
      <c r="J448" s="45"/>
      <c r="K448" s="45">
        <f t="shared" si="55"/>
        <v>72</v>
      </c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6">
        <f t="shared" si="56"/>
        <v>0</v>
      </c>
      <c r="X448" s="45">
        <f t="shared" si="57"/>
        <v>0</v>
      </c>
      <c r="Y448" s="45">
        <f t="shared" si="63"/>
        <v>72</v>
      </c>
      <c r="Z448" s="46">
        <f t="shared" si="58"/>
        <v>0</v>
      </c>
      <c r="AA448" s="46">
        <f t="shared" si="59"/>
        <v>0</v>
      </c>
      <c r="AB448" s="46">
        <f t="shared" si="60"/>
        <v>0</v>
      </c>
      <c r="AC448" s="45"/>
      <c r="AF448" s="33">
        <f t="shared" si="61"/>
        <v>0</v>
      </c>
      <c r="AH448" s="24">
        <f t="shared" si="62"/>
        <v>0</v>
      </c>
    </row>
    <row r="449" spans="1:34" x14ac:dyDescent="0.35">
      <c r="A449" t="s">
        <v>477</v>
      </c>
      <c r="C449" s="26" t="s">
        <v>3440</v>
      </c>
      <c r="D449" s="26" t="s">
        <v>3544</v>
      </c>
      <c r="E449" s="19">
        <v>30060</v>
      </c>
      <c r="F449" s="26" t="s">
        <v>3441</v>
      </c>
      <c r="G449" s="26" t="s">
        <v>3442</v>
      </c>
      <c r="H449" s="19" t="str">
        <f>VLOOKUP(E449,Subjective!$A$5:$B$1439,2,FALSE)</f>
        <v>Blood/Plasma Products</v>
      </c>
      <c r="I449" s="44">
        <v>170</v>
      </c>
      <c r="J449" s="45"/>
      <c r="K449" s="45">
        <f t="shared" si="55"/>
        <v>170</v>
      </c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6">
        <f t="shared" si="56"/>
        <v>0</v>
      </c>
      <c r="X449" s="45">
        <f t="shared" si="57"/>
        <v>0</v>
      </c>
      <c r="Y449" s="45">
        <f t="shared" si="63"/>
        <v>170</v>
      </c>
      <c r="Z449" s="46">
        <f t="shared" si="58"/>
        <v>0</v>
      </c>
      <c r="AA449" s="46">
        <f t="shared" si="59"/>
        <v>0</v>
      </c>
      <c r="AB449" s="46">
        <f t="shared" si="60"/>
        <v>0</v>
      </c>
      <c r="AC449" s="45"/>
      <c r="AF449" s="33">
        <f t="shared" si="61"/>
        <v>0</v>
      </c>
      <c r="AH449" s="24">
        <f t="shared" si="62"/>
        <v>0</v>
      </c>
    </row>
    <row r="450" spans="1:34" x14ac:dyDescent="0.35">
      <c r="A450" t="s">
        <v>478</v>
      </c>
      <c r="C450" s="26" t="s">
        <v>3440</v>
      </c>
      <c r="D450" s="26" t="s">
        <v>3544</v>
      </c>
      <c r="E450" s="19">
        <v>32240</v>
      </c>
      <c r="F450" s="26" t="s">
        <v>3441</v>
      </c>
      <c r="G450" s="26" t="s">
        <v>3442</v>
      </c>
      <c r="H450" s="19" t="str">
        <f>VLOOKUP(E450,Subjective!$A$5:$B$1439,2,FALSE)</f>
        <v>Hotel Services - External Contracts : Other</v>
      </c>
      <c r="I450" s="44">
        <v>170</v>
      </c>
      <c r="J450" s="45"/>
      <c r="K450" s="45">
        <f t="shared" si="55"/>
        <v>170</v>
      </c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6">
        <f t="shared" si="56"/>
        <v>0</v>
      </c>
      <c r="X450" s="45">
        <f t="shared" si="57"/>
        <v>0</v>
      </c>
      <c r="Y450" s="45">
        <f t="shared" si="63"/>
        <v>170</v>
      </c>
      <c r="Z450" s="46">
        <f t="shared" si="58"/>
        <v>0</v>
      </c>
      <c r="AA450" s="46">
        <f t="shared" si="59"/>
        <v>0</v>
      </c>
      <c r="AB450" s="46">
        <f t="shared" si="60"/>
        <v>0</v>
      </c>
      <c r="AC450" s="45"/>
      <c r="AF450" s="33">
        <f t="shared" si="61"/>
        <v>0</v>
      </c>
      <c r="AH450" s="24">
        <f t="shared" si="62"/>
        <v>0</v>
      </c>
    </row>
    <row r="451" spans="1:34" x14ac:dyDescent="0.35">
      <c r="A451" t="s">
        <v>479</v>
      </c>
      <c r="C451" s="26" t="s">
        <v>3440</v>
      </c>
      <c r="D451" s="26" t="s">
        <v>3544</v>
      </c>
      <c r="E451" s="19">
        <v>34200</v>
      </c>
      <c r="F451" s="26" t="s">
        <v>3441</v>
      </c>
      <c r="G451" s="26" t="s">
        <v>3442</v>
      </c>
      <c r="H451" s="19" t="str">
        <f>VLOOKUP(E451,Subjective!$A$5:$B$1439,2,FALSE)</f>
        <v>Training Expenses</v>
      </c>
      <c r="I451" s="44">
        <v>934</v>
      </c>
      <c r="J451" s="45"/>
      <c r="K451" s="45">
        <f t="shared" si="55"/>
        <v>934</v>
      </c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6">
        <f t="shared" si="56"/>
        <v>0</v>
      </c>
      <c r="X451" s="45">
        <f t="shared" si="57"/>
        <v>0</v>
      </c>
      <c r="Y451" s="45">
        <f t="shared" si="63"/>
        <v>934</v>
      </c>
      <c r="Z451" s="46">
        <f t="shared" si="58"/>
        <v>0</v>
      </c>
      <c r="AA451" s="46">
        <f t="shared" si="59"/>
        <v>0</v>
      </c>
      <c r="AB451" s="46">
        <f t="shared" si="60"/>
        <v>0</v>
      </c>
      <c r="AC451" s="45"/>
      <c r="AF451" s="33">
        <f t="shared" si="61"/>
        <v>0</v>
      </c>
      <c r="AH451" s="24">
        <f t="shared" si="62"/>
        <v>0</v>
      </c>
    </row>
    <row r="452" spans="1:34" x14ac:dyDescent="0.35">
      <c r="A452" t="s">
        <v>480</v>
      </c>
      <c r="C452" s="26" t="s">
        <v>3440</v>
      </c>
      <c r="D452" s="26" t="s">
        <v>3544</v>
      </c>
      <c r="E452" s="19">
        <v>34230</v>
      </c>
      <c r="F452" s="26" t="s">
        <v>3441</v>
      </c>
      <c r="G452" s="26" t="s">
        <v>3442</v>
      </c>
      <c r="H452" s="19" t="str">
        <f>VLOOKUP(E452,Subjective!$A$5:$B$1439,2,FALSE)</f>
        <v>ALS Courses / Training</v>
      </c>
      <c r="I452" s="44">
        <v>620</v>
      </c>
      <c r="J452" s="45"/>
      <c r="K452" s="45">
        <f t="shared" si="55"/>
        <v>620</v>
      </c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6">
        <f t="shared" si="56"/>
        <v>0</v>
      </c>
      <c r="X452" s="45">
        <f t="shared" si="57"/>
        <v>0</v>
      </c>
      <c r="Y452" s="45">
        <f t="shared" si="63"/>
        <v>620</v>
      </c>
      <c r="Z452" s="46">
        <f t="shared" si="58"/>
        <v>0</v>
      </c>
      <c r="AA452" s="46">
        <f t="shared" si="59"/>
        <v>0</v>
      </c>
      <c r="AB452" s="46">
        <f t="shared" si="60"/>
        <v>0</v>
      </c>
      <c r="AC452" s="45"/>
      <c r="AF452" s="33">
        <f t="shared" si="61"/>
        <v>0</v>
      </c>
      <c r="AH452" s="24">
        <f t="shared" si="62"/>
        <v>0</v>
      </c>
    </row>
    <row r="453" spans="1:34" x14ac:dyDescent="0.35">
      <c r="A453" t="s">
        <v>481</v>
      </c>
      <c r="C453" s="26" t="s">
        <v>3440</v>
      </c>
      <c r="D453" s="26" t="s">
        <v>3545</v>
      </c>
      <c r="E453" s="19">
        <v>33610</v>
      </c>
      <c r="F453" s="26" t="s">
        <v>3441</v>
      </c>
      <c r="G453" s="26" t="s">
        <v>3442</v>
      </c>
      <c r="H453" s="19" t="str">
        <f>VLOOKUP(E453,Subjective!$A$5:$B$1439,2,FALSE)</f>
        <v>Travel &amp; Subsistence</v>
      </c>
      <c r="I453" s="44">
        <v>19.5</v>
      </c>
      <c r="J453" s="45"/>
      <c r="K453" s="45">
        <f t="shared" si="55"/>
        <v>19.5</v>
      </c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6">
        <f t="shared" si="56"/>
        <v>0</v>
      </c>
      <c r="X453" s="45">
        <f t="shared" si="57"/>
        <v>0</v>
      </c>
      <c r="Y453" s="45">
        <f t="shared" si="63"/>
        <v>19.5</v>
      </c>
      <c r="Z453" s="46">
        <f t="shared" si="58"/>
        <v>0</v>
      </c>
      <c r="AA453" s="46">
        <f t="shared" si="59"/>
        <v>0</v>
      </c>
      <c r="AB453" s="46">
        <f t="shared" si="60"/>
        <v>0</v>
      </c>
      <c r="AC453" s="45"/>
      <c r="AF453" s="33">
        <f t="shared" si="61"/>
        <v>0</v>
      </c>
      <c r="AH453" s="24">
        <f t="shared" si="62"/>
        <v>0</v>
      </c>
    </row>
    <row r="454" spans="1:34" x14ac:dyDescent="0.35">
      <c r="A454" t="s">
        <v>482</v>
      </c>
      <c r="C454" s="26" t="s">
        <v>3440</v>
      </c>
      <c r="D454" s="26" t="s">
        <v>3546</v>
      </c>
      <c r="E454" s="19">
        <v>33610</v>
      </c>
      <c r="F454" s="26" t="s">
        <v>3441</v>
      </c>
      <c r="G454" s="26" t="s">
        <v>3442</v>
      </c>
      <c r="H454" s="19" t="str">
        <f>VLOOKUP(E454,Subjective!$A$5:$B$1439,2,FALSE)</f>
        <v>Travel &amp; Subsistence</v>
      </c>
      <c r="I454" s="44">
        <v>291.8</v>
      </c>
      <c r="J454" s="45"/>
      <c r="K454" s="45">
        <f t="shared" si="55"/>
        <v>291.8</v>
      </c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6">
        <f t="shared" si="56"/>
        <v>0</v>
      </c>
      <c r="X454" s="45">
        <f t="shared" si="57"/>
        <v>0</v>
      </c>
      <c r="Y454" s="45">
        <f t="shared" si="63"/>
        <v>291.8</v>
      </c>
      <c r="Z454" s="46">
        <f t="shared" si="58"/>
        <v>0</v>
      </c>
      <c r="AA454" s="46">
        <f t="shared" si="59"/>
        <v>0</v>
      </c>
      <c r="AB454" s="46">
        <f t="shared" si="60"/>
        <v>0</v>
      </c>
      <c r="AC454" s="45"/>
      <c r="AF454" s="33">
        <f t="shared" si="61"/>
        <v>0</v>
      </c>
      <c r="AH454" s="24">
        <f t="shared" si="62"/>
        <v>0</v>
      </c>
    </row>
    <row r="455" spans="1:34" x14ac:dyDescent="0.35">
      <c r="A455" t="s">
        <v>483</v>
      </c>
      <c r="C455" s="26" t="s">
        <v>3440</v>
      </c>
      <c r="D455" s="26" t="s">
        <v>3546</v>
      </c>
      <c r="E455" s="19">
        <v>34230</v>
      </c>
      <c r="F455" s="26" t="s">
        <v>3467</v>
      </c>
      <c r="G455" s="26" t="s">
        <v>3450</v>
      </c>
      <c r="H455" s="19" t="str">
        <f>VLOOKUP(E455,Subjective!$A$5:$B$1439,2,FALSE)</f>
        <v>ALS Courses / Training</v>
      </c>
      <c r="I455" s="44">
        <v>75</v>
      </c>
      <c r="J455" s="45"/>
      <c r="K455" s="45">
        <f t="shared" si="55"/>
        <v>75</v>
      </c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6">
        <f t="shared" si="56"/>
        <v>0</v>
      </c>
      <c r="X455" s="45">
        <f t="shared" si="57"/>
        <v>0</v>
      </c>
      <c r="Y455" s="45">
        <f t="shared" si="63"/>
        <v>75</v>
      </c>
      <c r="Z455" s="46">
        <f t="shared" si="58"/>
        <v>0</v>
      </c>
      <c r="AA455" s="46">
        <f t="shared" si="59"/>
        <v>0</v>
      </c>
      <c r="AB455" s="46">
        <f t="shared" si="60"/>
        <v>0</v>
      </c>
      <c r="AC455" s="45"/>
      <c r="AF455" s="33">
        <f t="shared" si="61"/>
        <v>0</v>
      </c>
      <c r="AH455" s="24">
        <f t="shared" si="62"/>
        <v>0</v>
      </c>
    </row>
    <row r="456" spans="1:34" x14ac:dyDescent="0.35">
      <c r="A456" t="s">
        <v>484</v>
      </c>
      <c r="C456" s="26" t="s">
        <v>3440</v>
      </c>
      <c r="D456" s="26" t="s">
        <v>3547</v>
      </c>
      <c r="E456" s="19">
        <v>4300</v>
      </c>
      <c r="F456" s="26" t="s">
        <v>3441</v>
      </c>
      <c r="G456" s="26" t="s">
        <v>3442</v>
      </c>
      <c r="H456" s="19" t="str">
        <f>VLOOKUP(E456,Subjective!$A$5:$B$1439,2,FALSE)</f>
        <v>Post Graduate Centre Income</v>
      </c>
      <c r="I456" s="44">
        <v>-7150</v>
      </c>
      <c r="J456" s="45"/>
      <c r="K456" s="45">
        <f t="shared" si="55"/>
        <v>-7150</v>
      </c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6">
        <f t="shared" si="56"/>
        <v>-7150</v>
      </c>
      <c r="X456" s="45">
        <f t="shared" si="57"/>
        <v>0</v>
      </c>
      <c r="Y456" s="45">
        <f t="shared" si="63"/>
        <v>0</v>
      </c>
      <c r="Z456" s="46">
        <f t="shared" si="58"/>
        <v>0</v>
      </c>
      <c r="AA456" s="46">
        <f t="shared" si="59"/>
        <v>0</v>
      </c>
      <c r="AB456" s="46">
        <f t="shared" si="60"/>
        <v>0</v>
      </c>
      <c r="AC456" s="45"/>
      <c r="AF456" s="33">
        <f t="shared" si="61"/>
        <v>-7150</v>
      </c>
      <c r="AH456" s="24">
        <f t="shared" si="62"/>
        <v>0</v>
      </c>
    </row>
    <row r="457" spans="1:34" x14ac:dyDescent="0.35">
      <c r="A457" t="s">
        <v>485</v>
      </c>
      <c r="C457" s="26" t="s">
        <v>3440</v>
      </c>
      <c r="D457" s="26" t="s">
        <v>3547</v>
      </c>
      <c r="E457" s="19">
        <v>34230</v>
      </c>
      <c r="F457" s="26" t="s">
        <v>3441</v>
      </c>
      <c r="G457" s="26" t="s">
        <v>3442</v>
      </c>
      <c r="H457" s="19" t="str">
        <f>VLOOKUP(E457,Subjective!$A$5:$B$1439,2,FALSE)</f>
        <v>ALS Courses / Training</v>
      </c>
      <c r="I457" s="44">
        <v>3810</v>
      </c>
      <c r="J457" s="45"/>
      <c r="K457" s="45">
        <f t="shared" si="55"/>
        <v>3810</v>
      </c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6">
        <f t="shared" si="56"/>
        <v>0</v>
      </c>
      <c r="X457" s="45">
        <f t="shared" si="57"/>
        <v>0</v>
      </c>
      <c r="Y457" s="45">
        <f t="shared" si="63"/>
        <v>3810</v>
      </c>
      <c r="Z457" s="46">
        <f t="shared" si="58"/>
        <v>0</v>
      </c>
      <c r="AA457" s="46">
        <f t="shared" si="59"/>
        <v>0</v>
      </c>
      <c r="AB457" s="46">
        <f t="shared" si="60"/>
        <v>0</v>
      </c>
      <c r="AC457" s="45"/>
      <c r="AF457" s="33">
        <f t="shared" si="61"/>
        <v>0</v>
      </c>
      <c r="AH457" s="24">
        <f t="shared" si="62"/>
        <v>0</v>
      </c>
    </row>
    <row r="458" spans="1:34" x14ac:dyDescent="0.35">
      <c r="A458" t="s">
        <v>486</v>
      </c>
      <c r="C458" s="26" t="s">
        <v>3440</v>
      </c>
      <c r="D458" s="26" t="s">
        <v>3547</v>
      </c>
      <c r="E458" s="19">
        <v>34230</v>
      </c>
      <c r="F458" s="26" t="s">
        <v>3441</v>
      </c>
      <c r="G458" s="26" t="s">
        <v>3448</v>
      </c>
      <c r="H458" s="19" t="str">
        <f>VLOOKUP(E458,Subjective!$A$5:$B$1439,2,FALSE)</f>
        <v>ALS Courses / Training</v>
      </c>
      <c r="I458" s="44">
        <v>300</v>
      </c>
      <c r="J458" s="45"/>
      <c r="K458" s="45">
        <f t="shared" si="55"/>
        <v>300</v>
      </c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6">
        <f t="shared" si="56"/>
        <v>0</v>
      </c>
      <c r="X458" s="45">
        <f t="shared" si="57"/>
        <v>0</v>
      </c>
      <c r="Y458" s="45">
        <f t="shared" si="63"/>
        <v>300</v>
      </c>
      <c r="Z458" s="46">
        <f t="shared" si="58"/>
        <v>0</v>
      </c>
      <c r="AA458" s="46">
        <f t="shared" si="59"/>
        <v>0</v>
      </c>
      <c r="AB458" s="46">
        <f t="shared" si="60"/>
        <v>0</v>
      </c>
      <c r="AC458" s="45"/>
      <c r="AF458" s="33">
        <f t="shared" si="61"/>
        <v>0</v>
      </c>
      <c r="AH458" s="24">
        <f t="shared" si="62"/>
        <v>0</v>
      </c>
    </row>
    <row r="459" spans="1:34" x14ac:dyDescent="0.35">
      <c r="A459" t="s">
        <v>487</v>
      </c>
      <c r="C459" s="26" t="s">
        <v>3440</v>
      </c>
      <c r="D459" s="26" t="s">
        <v>3547</v>
      </c>
      <c r="E459" s="19">
        <v>34230</v>
      </c>
      <c r="F459" s="26" t="s">
        <v>3441</v>
      </c>
      <c r="G459" s="26" t="s">
        <v>3445</v>
      </c>
      <c r="H459" s="19" t="str">
        <f>VLOOKUP(E459,Subjective!$A$5:$B$1439,2,FALSE)</f>
        <v>ALS Courses / Training</v>
      </c>
      <c r="I459" s="44">
        <v>300</v>
      </c>
      <c r="J459" s="45"/>
      <c r="K459" s="45">
        <f t="shared" si="55"/>
        <v>300</v>
      </c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6">
        <f t="shared" si="56"/>
        <v>0</v>
      </c>
      <c r="X459" s="45">
        <f t="shared" si="57"/>
        <v>0</v>
      </c>
      <c r="Y459" s="45">
        <f t="shared" si="63"/>
        <v>300</v>
      </c>
      <c r="Z459" s="46">
        <f t="shared" si="58"/>
        <v>0</v>
      </c>
      <c r="AA459" s="46">
        <f t="shared" si="59"/>
        <v>0</v>
      </c>
      <c r="AB459" s="46">
        <f t="shared" si="60"/>
        <v>0</v>
      </c>
      <c r="AC459" s="45"/>
      <c r="AF459" s="33">
        <f t="shared" si="61"/>
        <v>0</v>
      </c>
      <c r="AH459" s="24">
        <f t="shared" si="62"/>
        <v>0</v>
      </c>
    </row>
    <row r="460" spans="1:34" x14ac:dyDescent="0.35">
      <c r="A460" t="s">
        <v>488</v>
      </c>
      <c r="C460" s="26" t="s">
        <v>3440</v>
      </c>
      <c r="D460" s="26" t="s">
        <v>3547</v>
      </c>
      <c r="E460" s="19">
        <v>34230</v>
      </c>
      <c r="F460" s="26" t="s">
        <v>3441</v>
      </c>
      <c r="G460" s="26" t="s">
        <v>3450</v>
      </c>
      <c r="H460" s="19" t="str">
        <f>VLOOKUP(E460,Subjective!$A$5:$B$1439,2,FALSE)</f>
        <v>ALS Courses / Training</v>
      </c>
      <c r="I460" s="44">
        <v>300</v>
      </c>
      <c r="J460" s="45"/>
      <c r="K460" s="45">
        <f t="shared" ref="K460:K523" si="64">I460</f>
        <v>300</v>
      </c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6">
        <f t="shared" si="56"/>
        <v>0</v>
      </c>
      <c r="X460" s="45">
        <f t="shared" si="57"/>
        <v>0</v>
      </c>
      <c r="Y460" s="45">
        <f t="shared" si="63"/>
        <v>300</v>
      </c>
      <c r="Z460" s="46">
        <f t="shared" si="58"/>
        <v>0</v>
      </c>
      <c r="AA460" s="46">
        <f t="shared" si="59"/>
        <v>0</v>
      </c>
      <c r="AB460" s="46">
        <f t="shared" si="60"/>
        <v>0</v>
      </c>
      <c r="AC460" s="45"/>
      <c r="AF460" s="33">
        <f t="shared" si="61"/>
        <v>0</v>
      </c>
      <c r="AH460" s="24">
        <f t="shared" si="62"/>
        <v>0</v>
      </c>
    </row>
    <row r="461" spans="1:34" x14ac:dyDescent="0.35">
      <c r="A461" t="s">
        <v>489</v>
      </c>
      <c r="C461" s="26" t="s">
        <v>3440</v>
      </c>
      <c r="D461" s="26" t="s">
        <v>3547</v>
      </c>
      <c r="E461" s="19">
        <v>34230</v>
      </c>
      <c r="F461" s="26" t="s">
        <v>3441</v>
      </c>
      <c r="G461" s="26" t="s">
        <v>3451</v>
      </c>
      <c r="H461" s="19" t="str">
        <f>VLOOKUP(E461,Subjective!$A$5:$B$1439,2,FALSE)</f>
        <v>ALS Courses / Training</v>
      </c>
      <c r="I461" s="44">
        <v>300</v>
      </c>
      <c r="J461" s="45"/>
      <c r="K461" s="45">
        <f t="shared" si="64"/>
        <v>300</v>
      </c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6">
        <f t="shared" si="56"/>
        <v>0</v>
      </c>
      <c r="X461" s="45">
        <f t="shared" si="57"/>
        <v>0</v>
      </c>
      <c r="Y461" s="45">
        <f t="shared" si="63"/>
        <v>300</v>
      </c>
      <c r="Z461" s="46">
        <f t="shared" si="58"/>
        <v>0</v>
      </c>
      <c r="AA461" s="46">
        <f t="shared" si="59"/>
        <v>0</v>
      </c>
      <c r="AB461" s="46">
        <f t="shared" si="60"/>
        <v>0</v>
      </c>
      <c r="AC461" s="45"/>
      <c r="AF461" s="33">
        <f t="shared" si="61"/>
        <v>0</v>
      </c>
      <c r="AH461" s="24">
        <f t="shared" si="62"/>
        <v>0</v>
      </c>
    </row>
    <row r="462" spans="1:34" x14ac:dyDescent="0.35">
      <c r="A462" t="s">
        <v>490</v>
      </c>
      <c r="C462" s="26" t="s">
        <v>3440</v>
      </c>
      <c r="D462" s="26" t="s">
        <v>3547</v>
      </c>
      <c r="E462" s="19">
        <v>37650</v>
      </c>
      <c r="F462" s="26" t="s">
        <v>3469</v>
      </c>
      <c r="G462" s="26" t="s">
        <v>3452</v>
      </c>
      <c r="H462" s="19" t="str">
        <f>VLOOKUP(E462,Subjective!$A$5:$B$1439,2,FALSE)</f>
        <v>Recharge : Catering</v>
      </c>
      <c r="I462" s="44">
        <v>360</v>
      </c>
      <c r="J462" s="45"/>
      <c r="K462" s="45">
        <f t="shared" si="64"/>
        <v>360</v>
      </c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6">
        <f t="shared" ref="W462:W525" si="65">AF462</f>
        <v>0</v>
      </c>
      <c r="X462" s="45">
        <f t="shared" ref="X462:X525" si="66">IF(LEFT(E462,1)="2",I462,0)</f>
        <v>0</v>
      </c>
      <c r="Y462" s="45">
        <f t="shared" si="63"/>
        <v>360</v>
      </c>
      <c r="Z462" s="46">
        <f t="shared" ref="Z462:Z525" si="67">IFERROR(_xlfn.IFS(D462="M350",I462,D462="M360",I462),0)</f>
        <v>0</v>
      </c>
      <c r="AA462" s="46">
        <f t="shared" ref="AA462:AA525" si="68">IFERROR(_xlfn.IFS(D462="M370",I462),0)</f>
        <v>0</v>
      </c>
      <c r="AB462" s="46">
        <f t="shared" ref="AB462:AB525" si="69">IFERROR(_xlfn.IFS(D462="N100",I462,D462="N102",I462,D462="N103",I462,D462="N104",I462,D462="N105",I462,D462="N106",I462,D462="N107",I462,D462="N108",I462,D462="N109",I462,D462="N110",I462,D462="N111",I462,D462="N112",I462,D462="N113",I462,D462="N114",I462,D462="N115",I462,D462="N116",I462,D462="N117",I462,D462="N118",I462,D462="N119",I462,D462="N120",I462,D462="N121",I462,D462="N122",I462,D462="N123",I462,D462="N124",I462,D462="N125",I462,D462="N126",I462,D462="N127",I462,D462="N128",I462,D462="N129",I462,D462="N130",I462,D462="N132",I462,D462="N133",I462,D462="N134",I462,D462="N135",I462,D462="N136",I462,D462="N137",I462,D462="N138",I462,D462="N140",I462),0)</f>
        <v>0</v>
      </c>
      <c r="AC462" s="45"/>
      <c r="AF462" s="33">
        <f t="shared" ref="AF462:AF525" si="70">IF(AND(E462&gt;=$AE$10,E462&lt;=$AF$10),I462,0)</f>
        <v>0</v>
      </c>
      <c r="AH462" s="24">
        <f t="shared" ref="AH462:AH525" si="71">SUM(U462:AB462)-K462</f>
        <v>0</v>
      </c>
    </row>
    <row r="463" spans="1:34" x14ac:dyDescent="0.35">
      <c r="A463" t="s">
        <v>491</v>
      </c>
      <c r="C463" s="26" t="s">
        <v>3440</v>
      </c>
      <c r="D463" s="26" t="s">
        <v>3548</v>
      </c>
      <c r="E463" s="19">
        <v>4300</v>
      </c>
      <c r="F463" s="26" t="s">
        <v>3441</v>
      </c>
      <c r="G463" s="26" t="s">
        <v>3442</v>
      </c>
      <c r="H463" s="19" t="str">
        <f>VLOOKUP(E463,Subjective!$A$5:$B$1439,2,FALSE)</f>
        <v>Post Graduate Centre Income</v>
      </c>
      <c r="I463" s="44">
        <v>-2175</v>
      </c>
      <c r="J463" s="45"/>
      <c r="K463" s="45">
        <f t="shared" si="64"/>
        <v>-2175</v>
      </c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6">
        <f t="shared" si="65"/>
        <v>-2175</v>
      </c>
      <c r="X463" s="45">
        <f t="shared" si="66"/>
        <v>0</v>
      </c>
      <c r="Y463" s="45">
        <f t="shared" si="63"/>
        <v>0</v>
      </c>
      <c r="Z463" s="46">
        <f t="shared" si="67"/>
        <v>0</v>
      </c>
      <c r="AA463" s="46">
        <f t="shared" si="68"/>
        <v>0</v>
      </c>
      <c r="AB463" s="46">
        <f t="shared" si="69"/>
        <v>0</v>
      </c>
      <c r="AC463" s="45"/>
      <c r="AF463" s="33">
        <f t="shared" si="70"/>
        <v>-2175</v>
      </c>
      <c r="AH463" s="24">
        <f t="shared" si="71"/>
        <v>0</v>
      </c>
    </row>
    <row r="464" spans="1:34" x14ac:dyDescent="0.35">
      <c r="A464" t="s">
        <v>492</v>
      </c>
      <c r="C464" s="26" t="s">
        <v>3440</v>
      </c>
      <c r="D464" s="26" t="s">
        <v>3548</v>
      </c>
      <c r="E464" s="19" t="s">
        <v>1792</v>
      </c>
      <c r="F464" s="26" t="s">
        <v>3441</v>
      </c>
      <c r="G464" s="26" t="s">
        <v>3442</v>
      </c>
      <c r="H464" s="19" t="str">
        <f>VLOOKUP(E464,Subjective!$A$5:$B$1439,2,FALSE)</f>
        <v>Admin &amp; Clerical Band 6</v>
      </c>
      <c r="I464" s="44">
        <v>0.3</v>
      </c>
      <c r="J464" s="45"/>
      <c r="K464" s="45">
        <f t="shared" si="64"/>
        <v>0.3</v>
      </c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6">
        <f t="shared" si="65"/>
        <v>0</v>
      </c>
      <c r="X464" s="45">
        <f t="shared" si="66"/>
        <v>0.3</v>
      </c>
      <c r="Y464" s="45">
        <f t="shared" si="63"/>
        <v>0</v>
      </c>
      <c r="Z464" s="46">
        <f t="shared" si="67"/>
        <v>0</v>
      </c>
      <c r="AA464" s="46">
        <f t="shared" si="68"/>
        <v>0</v>
      </c>
      <c r="AB464" s="46">
        <f t="shared" si="69"/>
        <v>0</v>
      </c>
      <c r="AC464" s="45"/>
      <c r="AF464" s="33">
        <f t="shared" si="70"/>
        <v>0</v>
      </c>
      <c r="AH464" s="24">
        <f t="shared" si="71"/>
        <v>0</v>
      </c>
    </row>
    <row r="465" spans="1:34" x14ac:dyDescent="0.35">
      <c r="A465" t="s">
        <v>493</v>
      </c>
      <c r="C465" s="26" t="s">
        <v>3440</v>
      </c>
      <c r="D465" s="26" t="s">
        <v>3548</v>
      </c>
      <c r="E465" s="19">
        <v>32080</v>
      </c>
      <c r="F465" s="26" t="s">
        <v>3441</v>
      </c>
      <c r="G465" s="26" t="s">
        <v>3442</v>
      </c>
      <c r="H465" s="19" t="str">
        <f>VLOOKUP(E465,Subjective!$A$5:$B$1439,2,FALSE)</f>
        <v>Catering Equipment - Leases</v>
      </c>
      <c r="I465" s="44">
        <v>370.75</v>
      </c>
      <c r="J465" s="45"/>
      <c r="K465" s="45">
        <f t="shared" si="64"/>
        <v>370.75</v>
      </c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6">
        <f t="shared" si="65"/>
        <v>0</v>
      </c>
      <c r="X465" s="45">
        <f t="shared" si="66"/>
        <v>0</v>
      </c>
      <c r="Y465" s="45">
        <f t="shared" si="63"/>
        <v>370.75</v>
      </c>
      <c r="Z465" s="46">
        <f t="shared" si="67"/>
        <v>0</v>
      </c>
      <c r="AA465" s="46">
        <f t="shared" si="68"/>
        <v>0</v>
      </c>
      <c r="AB465" s="46">
        <f t="shared" si="69"/>
        <v>0</v>
      </c>
      <c r="AC465" s="45"/>
      <c r="AF465" s="33">
        <f t="shared" si="70"/>
        <v>0</v>
      </c>
      <c r="AH465" s="24">
        <f t="shared" si="71"/>
        <v>0</v>
      </c>
    </row>
    <row r="466" spans="1:34" x14ac:dyDescent="0.35">
      <c r="A466" t="s">
        <v>494</v>
      </c>
      <c r="C466" s="26" t="s">
        <v>3440</v>
      </c>
      <c r="D466" s="26" t="s">
        <v>3548</v>
      </c>
      <c r="E466" s="19">
        <v>32200</v>
      </c>
      <c r="F466" s="26" t="s">
        <v>3441</v>
      </c>
      <c r="G466" s="26" t="s">
        <v>3442</v>
      </c>
      <c r="H466" s="19" t="str">
        <f>VLOOKUP(E466,Subjective!$A$5:$B$1439,2,FALSE)</f>
        <v>External Contracts : Catering</v>
      </c>
      <c r="I466" s="44">
        <v>252</v>
      </c>
      <c r="J466" s="45"/>
      <c r="K466" s="45">
        <f t="shared" si="64"/>
        <v>252</v>
      </c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6">
        <f t="shared" si="65"/>
        <v>0</v>
      </c>
      <c r="X466" s="45">
        <f t="shared" si="66"/>
        <v>0</v>
      </c>
      <c r="Y466" s="45">
        <f t="shared" si="63"/>
        <v>252</v>
      </c>
      <c r="Z466" s="46">
        <f t="shared" si="67"/>
        <v>0</v>
      </c>
      <c r="AA466" s="46">
        <f t="shared" si="68"/>
        <v>0</v>
      </c>
      <c r="AB466" s="46">
        <f t="shared" si="69"/>
        <v>0</v>
      </c>
      <c r="AC466" s="45"/>
      <c r="AF466" s="33">
        <f t="shared" si="70"/>
        <v>0</v>
      </c>
      <c r="AH466" s="24">
        <f t="shared" si="71"/>
        <v>0</v>
      </c>
    </row>
    <row r="467" spans="1:34" x14ac:dyDescent="0.35">
      <c r="A467" t="s">
        <v>495</v>
      </c>
      <c r="C467" s="26" t="s">
        <v>3440</v>
      </c>
      <c r="D467" s="26" t="s">
        <v>3548</v>
      </c>
      <c r="E467" s="19">
        <v>33610</v>
      </c>
      <c r="F467" s="26" t="s">
        <v>3441</v>
      </c>
      <c r="G467" s="26" t="s">
        <v>3442</v>
      </c>
      <c r="H467" s="19" t="str">
        <f>VLOOKUP(E467,Subjective!$A$5:$B$1439,2,FALSE)</f>
        <v>Travel &amp; Subsistence</v>
      </c>
      <c r="I467" s="44">
        <v>724.7</v>
      </c>
      <c r="J467" s="45"/>
      <c r="K467" s="45">
        <f t="shared" si="64"/>
        <v>724.7</v>
      </c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6">
        <f t="shared" si="65"/>
        <v>0</v>
      </c>
      <c r="X467" s="45">
        <f t="shared" si="66"/>
        <v>0</v>
      </c>
      <c r="Y467" s="45">
        <f t="shared" si="63"/>
        <v>724.7</v>
      </c>
      <c r="Z467" s="46">
        <f t="shared" si="67"/>
        <v>0</v>
      </c>
      <c r="AA467" s="46">
        <f t="shared" si="68"/>
        <v>0</v>
      </c>
      <c r="AB467" s="46">
        <f t="shared" si="69"/>
        <v>0</v>
      </c>
      <c r="AC467" s="45"/>
      <c r="AF467" s="33">
        <f t="shared" si="70"/>
        <v>0</v>
      </c>
      <c r="AH467" s="24">
        <f t="shared" si="71"/>
        <v>0</v>
      </c>
    </row>
    <row r="468" spans="1:34" x14ac:dyDescent="0.35">
      <c r="A468" t="s">
        <v>496</v>
      </c>
      <c r="C468" s="26" t="s">
        <v>3440</v>
      </c>
      <c r="D468" s="26" t="s">
        <v>3548</v>
      </c>
      <c r="E468" s="19">
        <v>33610</v>
      </c>
      <c r="F468" s="26" t="s">
        <v>3485</v>
      </c>
      <c r="G468" s="26" t="s">
        <v>3442</v>
      </c>
      <c r="H468" s="19" t="str">
        <f>VLOOKUP(E468,Subjective!$A$5:$B$1439,2,FALSE)</f>
        <v>Travel &amp; Subsistence</v>
      </c>
      <c r="I468" s="44">
        <v>175.91</v>
      </c>
      <c r="J468" s="45"/>
      <c r="K468" s="45">
        <f t="shared" si="64"/>
        <v>175.91</v>
      </c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6">
        <f t="shared" si="65"/>
        <v>0</v>
      </c>
      <c r="X468" s="45">
        <f t="shared" si="66"/>
        <v>0</v>
      </c>
      <c r="Y468" s="45">
        <f t="shared" si="63"/>
        <v>175.91</v>
      </c>
      <c r="Z468" s="46">
        <f t="shared" si="67"/>
        <v>0</v>
      </c>
      <c r="AA468" s="46">
        <f t="shared" si="68"/>
        <v>0</v>
      </c>
      <c r="AB468" s="46">
        <f t="shared" si="69"/>
        <v>0</v>
      </c>
      <c r="AC468" s="45"/>
      <c r="AF468" s="33">
        <f t="shared" si="70"/>
        <v>0</v>
      </c>
      <c r="AH468" s="24">
        <f t="shared" si="71"/>
        <v>0</v>
      </c>
    </row>
    <row r="469" spans="1:34" x14ac:dyDescent="0.35">
      <c r="A469" t="s">
        <v>497</v>
      </c>
      <c r="C469" s="26" t="s">
        <v>3440</v>
      </c>
      <c r="D469" s="26" t="s">
        <v>3549</v>
      </c>
      <c r="E469" s="19">
        <v>21000</v>
      </c>
      <c r="F469" s="26" t="s">
        <v>3441</v>
      </c>
      <c r="G469" s="26" t="s">
        <v>3442</v>
      </c>
      <c r="H469" s="19" t="str">
        <f>VLOOKUP(E469,Subjective!$A$5:$B$1439,2,FALSE)</f>
        <v>Consultant (M&amp;D)</v>
      </c>
      <c r="I469" s="44">
        <v>17431.63</v>
      </c>
      <c r="J469" s="45"/>
      <c r="K469" s="45">
        <f t="shared" si="64"/>
        <v>17431.63</v>
      </c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6">
        <f t="shared" si="65"/>
        <v>0</v>
      </c>
      <c r="X469" s="45">
        <f t="shared" si="66"/>
        <v>17431.63</v>
      </c>
      <c r="Y469" s="45">
        <f t="shared" si="63"/>
        <v>0</v>
      </c>
      <c r="Z469" s="46">
        <f t="shared" si="67"/>
        <v>0</v>
      </c>
      <c r="AA469" s="46">
        <f t="shared" si="68"/>
        <v>0</v>
      </c>
      <c r="AB469" s="46">
        <f t="shared" si="69"/>
        <v>0</v>
      </c>
      <c r="AC469" s="45"/>
      <c r="AF469" s="33">
        <f t="shared" si="70"/>
        <v>0</v>
      </c>
      <c r="AH469" s="24">
        <f t="shared" si="71"/>
        <v>0</v>
      </c>
    </row>
    <row r="470" spans="1:34" x14ac:dyDescent="0.35">
      <c r="A470" t="s">
        <v>498</v>
      </c>
      <c r="C470" s="26" t="s">
        <v>3440</v>
      </c>
      <c r="D470" s="26" t="s">
        <v>3549</v>
      </c>
      <c r="E470" s="19">
        <v>21000</v>
      </c>
      <c r="F470" s="26" t="s">
        <v>3441</v>
      </c>
      <c r="G470" s="26" t="s">
        <v>3444</v>
      </c>
      <c r="H470" s="19" t="str">
        <f>VLOOKUP(E470,Subjective!$A$5:$B$1439,2,FALSE)</f>
        <v>Consultant (M&amp;D)</v>
      </c>
      <c r="I470" s="44">
        <v>-4357.8999999999996</v>
      </c>
      <c r="J470" s="45"/>
      <c r="K470" s="45">
        <f t="shared" si="64"/>
        <v>-4357.8999999999996</v>
      </c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6">
        <f t="shared" si="65"/>
        <v>0</v>
      </c>
      <c r="X470" s="45">
        <f t="shared" si="66"/>
        <v>-4357.8999999999996</v>
      </c>
      <c r="Y470" s="45">
        <f t="shared" si="63"/>
        <v>0</v>
      </c>
      <c r="Z470" s="46">
        <f t="shared" si="67"/>
        <v>0</v>
      </c>
      <c r="AA470" s="46">
        <f t="shared" si="68"/>
        <v>0</v>
      </c>
      <c r="AB470" s="46">
        <f t="shared" si="69"/>
        <v>0</v>
      </c>
      <c r="AC470" s="45"/>
      <c r="AF470" s="33">
        <f t="shared" si="70"/>
        <v>0</v>
      </c>
      <c r="AH470" s="24">
        <f t="shared" si="71"/>
        <v>0</v>
      </c>
    </row>
    <row r="471" spans="1:34" x14ac:dyDescent="0.35">
      <c r="A471" t="s">
        <v>499</v>
      </c>
      <c r="C471" s="26" t="s">
        <v>3440</v>
      </c>
      <c r="D471" s="26" t="s">
        <v>3549</v>
      </c>
      <c r="E471" s="19" t="s">
        <v>1790</v>
      </c>
      <c r="F471" s="26" t="s">
        <v>3441</v>
      </c>
      <c r="G471" s="26" t="s">
        <v>3442</v>
      </c>
      <c r="H471" s="19" t="str">
        <f>VLOOKUP(E471,Subjective!$A$5:$B$1439,2,FALSE)</f>
        <v>Admin &amp; Clerical Band 5</v>
      </c>
      <c r="I471" s="44">
        <v>9965.4500000000007</v>
      </c>
      <c r="J471" s="45"/>
      <c r="K471" s="45">
        <f t="shared" si="64"/>
        <v>9965.4500000000007</v>
      </c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6">
        <f t="shared" si="65"/>
        <v>0</v>
      </c>
      <c r="X471" s="45">
        <f t="shared" si="66"/>
        <v>9965.4500000000007</v>
      </c>
      <c r="Y471" s="45">
        <f t="shared" si="63"/>
        <v>0</v>
      </c>
      <c r="Z471" s="46">
        <f t="shared" si="67"/>
        <v>0</v>
      </c>
      <c r="AA471" s="46">
        <f t="shared" si="68"/>
        <v>0</v>
      </c>
      <c r="AB471" s="46">
        <f t="shared" si="69"/>
        <v>0</v>
      </c>
      <c r="AC471" s="45"/>
      <c r="AF471" s="33">
        <f t="shared" si="70"/>
        <v>0</v>
      </c>
      <c r="AH471" s="24">
        <f t="shared" si="71"/>
        <v>0</v>
      </c>
    </row>
    <row r="472" spans="1:34" x14ac:dyDescent="0.35">
      <c r="A472" t="s">
        <v>500</v>
      </c>
      <c r="C472" s="26" t="s">
        <v>3440</v>
      </c>
      <c r="D472" s="26" t="s">
        <v>3549</v>
      </c>
      <c r="E472" s="19">
        <v>32200</v>
      </c>
      <c r="F472" s="26" t="s">
        <v>3441</v>
      </c>
      <c r="G472" s="26" t="s">
        <v>3442</v>
      </c>
      <c r="H472" s="19" t="str">
        <f>VLOOKUP(E472,Subjective!$A$5:$B$1439,2,FALSE)</f>
        <v>External Contracts : Catering</v>
      </c>
      <c r="I472" s="44">
        <v>48.84</v>
      </c>
      <c r="J472" s="45"/>
      <c r="K472" s="45">
        <f t="shared" si="64"/>
        <v>48.84</v>
      </c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6">
        <f t="shared" si="65"/>
        <v>0</v>
      </c>
      <c r="X472" s="45">
        <f t="shared" si="66"/>
        <v>0</v>
      </c>
      <c r="Y472" s="45">
        <f t="shared" si="63"/>
        <v>48.84</v>
      </c>
      <c r="Z472" s="46">
        <f t="shared" si="67"/>
        <v>0</v>
      </c>
      <c r="AA472" s="46">
        <f t="shared" si="68"/>
        <v>0</v>
      </c>
      <c r="AB472" s="46">
        <f t="shared" si="69"/>
        <v>0</v>
      </c>
      <c r="AC472" s="45"/>
      <c r="AF472" s="33">
        <f t="shared" si="70"/>
        <v>0</v>
      </c>
      <c r="AH472" s="24">
        <f t="shared" si="71"/>
        <v>0</v>
      </c>
    </row>
    <row r="473" spans="1:34" x14ac:dyDescent="0.35">
      <c r="A473" t="s">
        <v>501</v>
      </c>
      <c r="C473" s="26" t="s">
        <v>3440</v>
      </c>
      <c r="D473" s="26" t="s">
        <v>3549</v>
      </c>
      <c r="E473" s="19">
        <v>33610</v>
      </c>
      <c r="F473" s="26" t="s">
        <v>3441</v>
      </c>
      <c r="G473" s="26" t="s">
        <v>3442</v>
      </c>
      <c r="H473" s="19" t="str">
        <f>VLOOKUP(E473,Subjective!$A$5:$B$1439,2,FALSE)</f>
        <v>Travel &amp; Subsistence</v>
      </c>
      <c r="I473" s="44">
        <v>303.7</v>
      </c>
      <c r="J473" s="45"/>
      <c r="K473" s="45">
        <f t="shared" si="64"/>
        <v>303.7</v>
      </c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6">
        <f t="shared" si="65"/>
        <v>0</v>
      </c>
      <c r="X473" s="45">
        <f t="shared" si="66"/>
        <v>0</v>
      </c>
      <c r="Y473" s="45">
        <f t="shared" si="63"/>
        <v>303.7</v>
      </c>
      <c r="Z473" s="46">
        <f t="shared" si="67"/>
        <v>0</v>
      </c>
      <c r="AA473" s="46">
        <f t="shared" si="68"/>
        <v>0</v>
      </c>
      <c r="AB473" s="46">
        <f t="shared" si="69"/>
        <v>0</v>
      </c>
      <c r="AC473" s="45"/>
      <c r="AF473" s="33">
        <f t="shared" si="70"/>
        <v>0</v>
      </c>
      <c r="AH473" s="24">
        <f t="shared" si="71"/>
        <v>0</v>
      </c>
    </row>
    <row r="474" spans="1:34" x14ac:dyDescent="0.35">
      <c r="A474" t="s">
        <v>502</v>
      </c>
      <c r="C474" s="26" t="s">
        <v>3440</v>
      </c>
      <c r="D474" s="26" t="s">
        <v>3549</v>
      </c>
      <c r="E474" s="19">
        <v>34200</v>
      </c>
      <c r="F474" s="26" t="s">
        <v>3441</v>
      </c>
      <c r="G474" s="26" t="s">
        <v>3442</v>
      </c>
      <c r="H474" s="19" t="str">
        <f>VLOOKUP(E474,Subjective!$A$5:$B$1439,2,FALSE)</f>
        <v>Training Expenses</v>
      </c>
      <c r="I474" s="44">
        <v>114083.25</v>
      </c>
      <c r="J474" s="45"/>
      <c r="K474" s="45">
        <f t="shared" si="64"/>
        <v>114083.25</v>
      </c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6">
        <f t="shared" si="65"/>
        <v>0</v>
      </c>
      <c r="X474" s="45">
        <f t="shared" si="66"/>
        <v>0</v>
      </c>
      <c r="Y474" s="45">
        <f t="shared" si="63"/>
        <v>114083.25</v>
      </c>
      <c r="Z474" s="46">
        <f t="shared" si="67"/>
        <v>0</v>
      </c>
      <c r="AA474" s="46">
        <f t="shared" si="68"/>
        <v>0</v>
      </c>
      <c r="AB474" s="46">
        <f t="shared" si="69"/>
        <v>0</v>
      </c>
      <c r="AC474" s="45"/>
      <c r="AF474" s="33">
        <f t="shared" si="70"/>
        <v>0</v>
      </c>
      <c r="AH474" s="24">
        <f t="shared" si="71"/>
        <v>0</v>
      </c>
    </row>
    <row r="475" spans="1:34" x14ac:dyDescent="0.35">
      <c r="A475" t="s">
        <v>503</v>
      </c>
      <c r="C475" s="26" t="s">
        <v>3440</v>
      </c>
      <c r="D475" s="26" t="s">
        <v>3549</v>
      </c>
      <c r="E475" s="19">
        <v>36520</v>
      </c>
      <c r="F475" s="26" t="s">
        <v>3441</v>
      </c>
      <c r="G475" s="26" t="s">
        <v>3448</v>
      </c>
      <c r="H475" s="19" t="str">
        <f>VLOOKUP(E475,Subjective!$A$5:$B$1439,2,FALSE)</f>
        <v>External Payroll provider costs</v>
      </c>
      <c r="I475" s="44">
        <v>16106.5</v>
      </c>
      <c r="J475" s="45"/>
      <c r="K475" s="45">
        <f t="shared" si="64"/>
        <v>16106.5</v>
      </c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6">
        <f t="shared" si="65"/>
        <v>0</v>
      </c>
      <c r="X475" s="45">
        <f t="shared" si="66"/>
        <v>0</v>
      </c>
      <c r="Y475" s="45">
        <f t="shared" si="63"/>
        <v>16106.5</v>
      </c>
      <c r="Z475" s="46">
        <f t="shared" si="67"/>
        <v>0</v>
      </c>
      <c r="AA475" s="46">
        <f t="shared" si="68"/>
        <v>0</v>
      </c>
      <c r="AB475" s="46">
        <f t="shared" si="69"/>
        <v>0</v>
      </c>
      <c r="AC475" s="45"/>
      <c r="AF475" s="33">
        <f t="shared" si="70"/>
        <v>0</v>
      </c>
      <c r="AH475" s="24">
        <f t="shared" si="71"/>
        <v>0</v>
      </c>
    </row>
    <row r="476" spans="1:34" x14ac:dyDescent="0.35">
      <c r="A476" t="s">
        <v>504</v>
      </c>
      <c r="C476" s="26" t="s">
        <v>3440</v>
      </c>
      <c r="D476" s="26" t="s">
        <v>3549</v>
      </c>
      <c r="E476" s="19">
        <v>36520</v>
      </c>
      <c r="F476" s="26" t="s">
        <v>3441</v>
      </c>
      <c r="G476" s="26" t="s">
        <v>3449</v>
      </c>
      <c r="H476" s="19" t="str">
        <f>VLOOKUP(E476,Subjective!$A$5:$B$1439,2,FALSE)</f>
        <v>External Payroll provider costs</v>
      </c>
      <c r="I476" s="44">
        <v>9720.7800000000007</v>
      </c>
      <c r="J476" s="45"/>
      <c r="K476" s="45">
        <f t="shared" si="64"/>
        <v>9720.7800000000007</v>
      </c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6">
        <f t="shared" si="65"/>
        <v>0</v>
      </c>
      <c r="X476" s="45">
        <f t="shared" si="66"/>
        <v>0</v>
      </c>
      <c r="Y476" s="45">
        <f t="shared" ref="Y476:Y539" si="72">IF((X476+Z476+AA476+AB476+U476+V476+W476)=0,I476,0)</f>
        <v>9720.7800000000007</v>
      </c>
      <c r="Z476" s="46">
        <f t="shared" si="67"/>
        <v>0</v>
      </c>
      <c r="AA476" s="46">
        <f t="shared" si="68"/>
        <v>0</v>
      </c>
      <c r="AB476" s="46">
        <f t="shared" si="69"/>
        <v>0</v>
      </c>
      <c r="AC476" s="45"/>
      <c r="AF476" s="33">
        <f t="shared" si="70"/>
        <v>0</v>
      </c>
      <c r="AH476" s="24">
        <f t="shared" si="71"/>
        <v>0</v>
      </c>
    </row>
    <row r="477" spans="1:34" x14ac:dyDescent="0.35">
      <c r="A477" t="s">
        <v>505</v>
      </c>
      <c r="C477" s="26" t="s">
        <v>3440</v>
      </c>
      <c r="D477" s="26" t="s">
        <v>3549</v>
      </c>
      <c r="E477" s="19">
        <v>36520</v>
      </c>
      <c r="F477" s="26" t="s">
        <v>3441</v>
      </c>
      <c r="G477" s="26" t="s">
        <v>3445</v>
      </c>
      <c r="H477" s="19" t="str">
        <f>VLOOKUP(E477,Subjective!$A$5:$B$1439,2,FALSE)</f>
        <v>External Payroll provider costs</v>
      </c>
      <c r="I477" s="44">
        <v>20504.939999999999</v>
      </c>
      <c r="J477" s="45"/>
      <c r="K477" s="45">
        <f t="shared" si="64"/>
        <v>20504.939999999999</v>
      </c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6">
        <f t="shared" si="65"/>
        <v>0</v>
      </c>
      <c r="X477" s="45">
        <f t="shared" si="66"/>
        <v>0</v>
      </c>
      <c r="Y477" s="45">
        <f t="shared" si="72"/>
        <v>20504.939999999999</v>
      </c>
      <c r="Z477" s="46">
        <f t="shared" si="67"/>
        <v>0</v>
      </c>
      <c r="AA477" s="46">
        <f t="shared" si="68"/>
        <v>0</v>
      </c>
      <c r="AB477" s="46">
        <f t="shared" si="69"/>
        <v>0</v>
      </c>
      <c r="AC477" s="45"/>
      <c r="AF477" s="33">
        <f t="shared" si="70"/>
        <v>0</v>
      </c>
      <c r="AH477" s="24">
        <f t="shared" si="71"/>
        <v>0</v>
      </c>
    </row>
    <row r="478" spans="1:34" x14ac:dyDescent="0.35">
      <c r="A478" t="s">
        <v>506</v>
      </c>
      <c r="C478" s="26" t="s">
        <v>3440</v>
      </c>
      <c r="D478" s="26" t="s">
        <v>3549</v>
      </c>
      <c r="E478" s="19">
        <v>36520</v>
      </c>
      <c r="F478" s="26" t="s">
        <v>3441</v>
      </c>
      <c r="G478" s="26" t="s">
        <v>3450</v>
      </c>
      <c r="H478" s="19" t="str">
        <f>VLOOKUP(E478,Subjective!$A$5:$B$1439,2,FALSE)</f>
        <v>External Payroll provider costs</v>
      </c>
      <c r="I478" s="44">
        <v>14470.71</v>
      </c>
      <c r="J478" s="45"/>
      <c r="K478" s="45">
        <f t="shared" si="64"/>
        <v>14470.71</v>
      </c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6">
        <f t="shared" si="65"/>
        <v>0</v>
      </c>
      <c r="X478" s="45">
        <f t="shared" si="66"/>
        <v>0</v>
      </c>
      <c r="Y478" s="45">
        <f t="shared" si="72"/>
        <v>14470.71</v>
      </c>
      <c r="Z478" s="46">
        <f t="shared" si="67"/>
        <v>0</v>
      </c>
      <c r="AA478" s="46">
        <f t="shared" si="68"/>
        <v>0</v>
      </c>
      <c r="AB478" s="46">
        <f t="shared" si="69"/>
        <v>0</v>
      </c>
      <c r="AC478" s="45"/>
      <c r="AF478" s="33">
        <f t="shared" si="70"/>
        <v>0</v>
      </c>
      <c r="AH478" s="24">
        <f t="shared" si="71"/>
        <v>0</v>
      </c>
    </row>
    <row r="479" spans="1:34" x14ac:dyDescent="0.35">
      <c r="A479" t="s">
        <v>507</v>
      </c>
      <c r="C479" s="26" t="s">
        <v>3440</v>
      </c>
      <c r="D479" s="26" t="s">
        <v>3549</v>
      </c>
      <c r="E479" s="19">
        <v>36520</v>
      </c>
      <c r="F479" s="26" t="s">
        <v>3441</v>
      </c>
      <c r="G479" s="26" t="s">
        <v>3451</v>
      </c>
      <c r="H479" s="19" t="str">
        <f>VLOOKUP(E479,Subjective!$A$5:$B$1439,2,FALSE)</f>
        <v>External Payroll provider costs</v>
      </c>
      <c r="I479" s="44">
        <v>13914.02</v>
      </c>
      <c r="J479" s="45"/>
      <c r="K479" s="45">
        <f t="shared" si="64"/>
        <v>13914.02</v>
      </c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6">
        <f t="shared" si="65"/>
        <v>0</v>
      </c>
      <c r="X479" s="45">
        <f t="shared" si="66"/>
        <v>0</v>
      </c>
      <c r="Y479" s="45">
        <f t="shared" si="72"/>
        <v>13914.02</v>
      </c>
      <c r="Z479" s="46">
        <f t="shared" si="67"/>
        <v>0</v>
      </c>
      <c r="AA479" s="46">
        <f t="shared" si="68"/>
        <v>0</v>
      </c>
      <c r="AB479" s="46">
        <f t="shared" si="69"/>
        <v>0</v>
      </c>
      <c r="AC479" s="45"/>
      <c r="AF479" s="33">
        <f t="shared" si="70"/>
        <v>0</v>
      </c>
      <c r="AH479" s="24">
        <f t="shared" si="71"/>
        <v>0</v>
      </c>
    </row>
    <row r="480" spans="1:34" x14ac:dyDescent="0.35">
      <c r="A480" t="s">
        <v>508</v>
      </c>
      <c r="C480" s="26" t="s">
        <v>3440</v>
      </c>
      <c r="D480" s="26" t="s">
        <v>3549</v>
      </c>
      <c r="E480" s="19">
        <v>36520</v>
      </c>
      <c r="F480" s="26" t="s">
        <v>3441</v>
      </c>
      <c r="G480" s="26" t="s">
        <v>3452</v>
      </c>
      <c r="H480" s="19" t="str">
        <f>VLOOKUP(E480,Subjective!$A$5:$B$1439,2,FALSE)</f>
        <v>External Payroll provider costs</v>
      </c>
      <c r="I480" s="44">
        <v>19840.05</v>
      </c>
      <c r="J480" s="45"/>
      <c r="K480" s="45">
        <f t="shared" si="64"/>
        <v>19840.05</v>
      </c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6">
        <f t="shared" si="65"/>
        <v>0</v>
      </c>
      <c r="X480" s="45">
        <f t="shared" si="66"/>
        <v>0</v>
      </c>
      <c r="Y480" s="45">
        <f t="shared" si="72"/>
        <v>19840.05</v>
      </c>
      <c r="Z480" s="46">
        <f t="shared" si="67"/>
        <v>0</v>
      </c>
      <c r="AA480" s="46">
        <f t="shared" si="68"/>
        <v>0</v>
      </c>
      <c r="AB480" s="46">
        <f t="shared" si="69"/>
        <v>0</v>
      </c>
      <c r="AC480" s="45"/>
      <c r="AF480" s="33">
        <f t="shared" si="70"/>
        <v>0</v>
      </c>
      <c r="AH480" s="24">
        <f t="shared" si="71"/>
        <v>0</v>
      </c>
    </row>
    <row r="481" spans="1:34" x14ac:dyDescent="0.35">
      <c r="A481" t="s">
        <v>509</v>
      </c>
      <c r="C481" s="26" t="s">
        <v>3440</v>
      </c>
      <c r="D481" s="26" t="s">
        <v>3549</v>
      </c>
      <c r="E481" s="19">
        <v>37710</v>
      </c>
      <c r="F481" s="26" t="s">
        <v>3441</v>
      </c>
      <c r="G481" s="26" t="s">
        <v>3442</v>
      </c>
      <c r="H481" s="19" t="str">
        <f>VLOOKUP(E481,Subjective!$A$5:$B$1439,2,FALSE)</f>
        <v>Recharge : Miscellaneous</v>
      </c>
      <c r="I481" s="44">
        <v>-48233.3</v>
      </c>
      <c r="J481" s="45"/>
      <c r="K481" s="45">
        <f t="shared" si="64"/>
        <v>-48233.3</v>
      </c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6">
        <f t="shared" si="65"/>
        <v>0</v>
      </c>
      <c r="X481" s="45">
        <f t="shared" si="66"/>
        <v>0</v>
      </c>
      <c r="Y481" s="45">
        <f t="shared" si="72"/>
        <v>-48233.3</v>
      </c>
      <c r="Z481" s="46">
        <f t="shared" si="67"/>
        <v>0</v>
      </c>
      <c r="AA481" s="46">
        <f t="shared" si="68"/>
        <v>0</v>
      </c>
      <c r="AB481" s="46">
        <f t="shared" si="69"/>
        <v>0</v>
      </c>
      <c r="AC481" s="45"/>
      <c r="AF481" s="33">
        <f t="shared" si="70"/>
        <v>0</v>
      </c>
      <c r="AH481" s="24">
        <f t="shared" si="71"/>
        <v>0</v>
      </c>
    </row>
    <row r="482" spans="1:34" x14ac:dyDescent="0.35">
      <c r="A482" t="s">
        <v>510</v>
      </c>
      <c r="C482" s="26" t="s">
        <v>3440</v>
      </c>
      <c r="D482" s="26" t="s">
        <v>3550</v>
      </c>
      <c r="E482" s="19">
        <v>33610</v>
      </c>
      <c r="F482" s="26" t="s">
        <v>3441</v>
      </c>
      <c r="G482" s="26" t="s">
        <v>3442</v>
      </c>
      <c r="H482" s="19" t="str">
        <f>VLOOKUP(E482,Subjective!$A$5:$B$1439,2,FALSE)</f>
        <v>Travel &amp; Subsistence</v>
      </c>
      <c r="I482" s="44">
        <v>159.19999999999999</v>
      </c>
      <c r="J482" s="45"/>
      <c r="K482" s="45">
        <f t="shared" si="64"/>
        <v>159.19999999999999</v>
      </c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6">
        <f t="shared" si="65"/>
        <v>0</v>
      </c>
      <c r="X482" s="45">
        <f t="shared" si="66"/>
        <v>0</v>
      </c>
      <c r="Y482" s="45">
        <f t="shared" si="72"/>
        <v>159.19999999999999</v>
      </c>
      <c r="Z482" s="46">
        <f t="shared" si="67"/>
        <v>0</v>
      </c>
      <c r="AA482" s="46">
        <f t="shared" si="68"/>
        <v>0</v>
      </c>
      <c r="AB482" s="46">
        <f t="shared" si="69"/>
        <v>0</v>
      </c>
      <c r="AC482" s="45"/>
      <c r="AF482" s="33">
        <f t="shared" si="70"/>
        <v>0</v>
      </c>
      <c r="AH482" s="24">
        <f t="shared" si="71"/>
        <v>0</v>
      </c>
    </row>
    <row r="483" spans="1:34" x14ac:dyDescent="0.35">
      <c r="A483" t="s">
        <v>511</v>
      </c>
      <c r="C483" s="26" t="s">
        <v>3440</v>
      </c>
      <c r="D483" s="26" t="s">
        <v>3550</v>
      </c>
      <c r="E483" s="19">
        <v>34230</v>
      </c>
      <c r="F483" s="26" t="s">
        <v>3441</v>
      </c>
      <c r="G483" s="26" t="s">
        <v>3442</v>
      </c>
      <c r="H483" s="19" t="str">
        <f>VLOOKUP(E483,Subjective!$A$5:$B$1439,2,FALSE)</f>
        <v>ALS Courses / Training</v>
      </c>
      <c r="I483" s="44">
        <v>819</v>
      </c>
      <c r="J483" s="45"/>
      <c r="K483" s="45">
        <f t="shared" si="64"/>
        <v>819</v>
      </c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6">
        <f t="shared" si="65"/>
        <v>0</v>
      </c>
      <c r="X483" s="45">
        <f t="shared" si="66"/>
        <v>0</v>
      </c>
      <c r="Y483" s="45">
        <f t="shared" si="72"/>
        <v>819</v>
      </c>
      <c r="Z483" s="46">
        <f t="shared" si="67"/>
        <v>0</v>
      </c>
      <c r="AA483" s="46">
        <f t="shared" si="68"/>
        <v>0</v>
      </c>
      <c r="AB483" s="46">
        <f t="shared" si="69"/>
        <v>0</v>
      </c>
      <c r="AC483" s="45"/>
      <c r="AF483" s="33">
        <f t="shared" si="70"/>
        <v>0</v>
      </c>
      <c r="AH483" s="24">
        <f t="shared" si="71"/>
        <v>0</v>
      </c>
    </row>
    <row r="484" spans="1:34" x14ac:dyDescent="0.35">
      <c r="A484" t="s">
        <v>512</v>
      </c>
      <c r="C484" s="26" t="s">
        <v>3440</v>
      </c>
      <c r="D484" s="26" t="s">
        <v>3551</v>
      </c>
      <c r="E484" s="19">
        <v>34230</v>
      </c>
      <c r="F484" s="26" t="s">
        <v>3441</v>
      </c>
      <c r="G484" s="26" t="s">
        <v>3442</v>
      </c>
      <c r="H484" s="19" t="str">
        <f>VLOOKUP(E484,Subjective!$A$5:$B$1439,2,FALSE)</f>
        <v>ALS Courses / Training</v>
      </c>
      <c r="I484" s="44">
        <v>24600</v>
      </c>
      <c r="J484" s="45"/>
      <c r="K484" s="45">
        <f t="shared" si="64"/>
        <v>24600</v>
      </c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6">
        <f t="shared" si="65"/>
        <v>0</v>
      </c>
      <c r="X484" s="45">
        <f t="shared" si="66"/>
        <v>0</v>
      </c>
      <c r="Y484" s="45">
        <f t="shared" si="72"/>
        <v>24600</v>
      </c>
      <c r="Z484" s="46">
        <f t="shared" si="67"/>
        <v>0</v>
      </c>
      <c r="AA484" s="46">
        <f t="shared" si="68"/>
        <v>0</v>
      </c>
      <c r="AB484" s="46">
        <f t="shared" si="69"/>
        <v>0</v>
      </c>
      <c r="AC484" s="45"/>
      <c r="AF484" s="33">
        <f t="shared" si="70"/>
        <v>0</v>
      </c>
      <c r="AH484" s="24">
        <f t="shared" si="71"/>
        <v>0</v>
      </c>
    </row>
    <row r="485" spans="1:34" x14ac:dyDescent="0.35">
      <c r="A485" t="s">
        <v>513</v>
      </c>
      <c r="C485" s="26" t="s">
        <v>3440</v>
      </c>
      <c r="D485" s="26" t="s">
        <v>3551</v>
      </c>
      <c r="E485" s="19">
        <v>36520</v>
      </c>
      <c r="F485" s="26" t="s">
        <v>3441</v>
      </c>
      <c r="G485" s="26" t="s">
        <v>3442</v>
      </c>
      <c r="H485" s="19" t="str">
        <f>VLOOKUP(E485,Subjective!$A$5:$B$1439,2,FALSE)</f>
        <v>External Payroll provider costs</v>
      </c>
      <c r="I485" s="44">
        <v>13800</v>
      </c>
      <c r="J485" s="45"/>
      <c r="K485" s="45">
        <f t="shared" si="64"/>
        <v>13800</v>
      </c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6">
        <f t="shared" si="65"/>
        <v>0</v>
      </c>
      <c r="X485" s="45">
        <f t="shared" si="66"/>
        <v>0</v>
      </c>
      <c r="Y485" s="45">
        <f t="shared" si="72"/>
        <v>13800</v>
      </c>
      <c r="Z485" s="46">
        <f t="shared" si="67"/>
        <v>0</v>
      </c>
      <c r="AA485" s="46">
        <f t="shared" si="68"/>
        <v>0</v>
      </c>
      <c r="AB485" s="46">
        <f t="shared" si="69"/>
        <v>0</v>
      </c>
      <c r="AC485" s="45"/>
      <c r="AF485" s="33">
        <f t="shared" si="70"/>
        <v>0</v>
      </c>
      <c r="AH485" s="24">
        <f t="shared" si="71"/>
        <v>0</v>
      </c>
    </row>
    <row r="486" spans="1:34" x14ac:dyDescent="0.35">
      <c r="A486" t="s">
        <v>514</v>
      </c>
      <c r="C486" s="26" t="s">
        <v>3440</v>
      </c>
      <c r="D486" s="26" t="s">
        <v>3551</v>
      </c>
      <c r="E486" s="19">
        <v>38354</v>
      </c>
      <c r="F486" s="26" t="s">
        <v>3471</v>
      </c>
      <c r="G486" s="26" t="s">
        <v>3451</v>
      </c>
      <c r="H486" s="19" t="str">
        <f>VLOOKUP(E486,Subjective!$A$5:$B$1439,2,FALSE)</f>
        <v>SLA : Cwm Taf Local Health Board</v>
      </c>
      <c r="I486" s="44">
        <v>7400</v>
      </c>
      <c r="J486" s="45"/>
      <c r="K486" s="45">
        <f t="shared" si="64"/>
        <v>7400</v>
      </c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6">
        <f t="shared" si="65"/>
        <v>0</v>
      </c>
      <c r="X486" s="45">
        <f t="shared" si="66"/>
        <v>0</v>
      </c>
      <c r="Y486" s="45">
        <f t="shared" si="72"/>
        <v>7400</v>
      </c>
      <c r="Z486" s="46">
        <f t="shared" si="67"/>
        <v>0</v>
      </c>
      <c r="AA486" s="46">
        <f t="shared" si="68"/>
        <v>0</v>
      </c>
      <c r="AB486" s="46">
        <f t="shared" si="69"/>
        <v>0</v>
      </c>
      <c r="AC486" s="45"/>
      <c r="AF486" s="33">
        <f t="shared" si="70"/>
        <v>0</v>
      </c>
      <c r="AH486" s="24">
        <f t="shared" si="71"/>
        <v>0</v>
      </c>
    </row>
    <row r="487" spans="1:34" x14ac:dyDescent="0.35">
      <c r="A487" t="s">
        <v>515</v>
      </c>
      <c r="C487" s="26" t="s">
        <v>3440</v>
      </c>
      <c r="D487" s="26" t="s">
        <v>3551</v>
      </c>
      <c r="E487" s="19">
        <v>38356</v>
      </c>
      <c r="F487" s="26" t="s">
        <v>3441</v>
      </c>
      <c r="G487" s="26" t="s">
        <v>3442</v>
      </c>
      <c r="H487" s="19" t="str">
        <f>VLOOKUP(E487,Subjective!$A$5:$B$1439,2,FALSE)</f>
        <v>SLA : Hywel Dda Local Health Board</v>
      </c>
      <c r="I487" s="44">
        <v>3564</v>
      </c>
      <c r="J487" s="45"/>
      <c r="K487" s="45">
        <f t="shared" si="64"/>
        <v>3564</v>
      </c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6">
        <f t="shared" si="65"/>
        <v>0</v>
      </c>
      <c r="X487" s="45">
        <f t="shared" si="66"/>
        <v>0</v>
      </c>
      <c r="Y487" s="45">
        <f t="shared" si="72"/>
        <v>3564</v>
      </c>
      <c r="Z487" s="46">
        <f t="shared" si="67"/>
        <v>0</v>
      </c>
      <c r="AA487" s="46">
        <f t="shared" si="68"/>
        <v>0</v>
      </c>
      <c r="AB487" s="46">
        <f t="shared" si="69"/>
        <v>0</v>
      </c>
      <c r="AC487" s="45"/>
      <c r="AF487" s="33">
        <f t="shared" si="70"/>
        <v>0</v>
      </c>
      <c r="AH487" s="24">
        <f t="shared" si="71"/>
        <v>0</v>
      </c>
    </row>
    <row r="488" spans="1:34" x14ac:dyDescent="0.35">
      <c r="A488" t="s">
        <v>516</v>
      </c>
      <c r="C488" s="26" t="s">
        <v>3440</v>
      </c>
      <c r="D488" s="26" t="s">
        <v>3551</v>
      </c>
      <c r="E488" s="19">
        <v>38356</v>
      </c>
      <c r="F488" s="26" t="s">
        <v>3468</v>
      </c>
      <c r="G488" s="26" t="s">
        <v>3452</v>
      </c>
      <c r="H488" s="19" t="str">
        <f>VLOOKUP(E488,Subjective!$A$5:$B$1439,2,FALSE)</f>
        <v>SLA : Hywel Dda Local Health Board</v>
      </c>
      <c r="I488" s="44">
        <v>1836</v>
      </c>
      <c r="J488" s="45"/>
      <c r="K488" s="45">
        <f t="shared" si="64"/>
        <v>1836</v>
      </c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6">
        <f t="shared" si="65"/>
        <v>0</v>
      </c>
      <c r="X488" s="45">
        <f t="shared" si="66"/>
        <v>0</v>
      </c>
      <c r="Y488" s="45">
        <f t="shared" si="72"/>
        <v>1836</v>
      </c>
      <c r="Z488" s="46">
        <f t="shared" si="67"/>
        <v>0</v>
      </c>
      <c r="AA488" s="46">
        <f t="shared" si="68"/>
        <v>0</v>
      </c>
      <c r="AB488" s="46">
        <f t="shared" si="69"/>
        <v>0</v>
      </c>
      <c r="AC488" s="45"/>
      <c r="AF488" s="33">
        <f t="shared" si="70"/>
        <v>0</v>
      </c>
      <c r="AH488" s="24">
        <f t="shared" si="71"/>
        <v>0</v>
      </c>
    </row>
    <row r="489" spans="1:34" x14ac:dyDescent="0.35">
      <c r="A489" t="s">
        <v>517</v>
      </c>
      <c r="C489" s="26" t="s">
        <v>3440</v>
      </c>
      <c r="D489" s="26" t="s">
        <v>3552</v>
      </c>
      <c r="E489" s="19">
        <v>38330</v>
      </c>
      <c r="F489" s="26" t="s">
        <v>3441</v>
      </c>
      <c r="G489" s="26" t="s">
        <v>3442</v>
      </c>
      <c r="H489" s="19" t="str">
        <f>VLOOKUP(E489,Subjective!$A$5:$B$1439,2,FALSE)</f>
        <v>SLA : Velindre</v>
      </c>
      <c r="I489" s="44">
        <v>86719.48</v>
      </c>
      <c r="J489" s="45"/>
      <c r="K489" s="45">
        <f t="shared" si="64"/>
        <v>86719.48</v>
      </c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6">
        <f t="shared" si="65"/>
        <v>0</v>
      </c>
      <c r="X489" s="45">
        <f t="shared" si="66"/>
        <v>0</v>
      </c>
      <c r="Y489" s="45">
        <f t="shared" si="72"/>
        <v>0</v>
      </c>
      <c r="Z489" s="46">
        <f t="shared" si="67"/>
        <v>86719.48</v>
      </c>
      <c r="AA489" s="46">
        <f t="shared" si="68"/>
        <v>0</v>
      </c>
      <c r="AB489" s="46">
        <f t="shared" si="69"/>
        <v>0</v>
      </c>
      <c r="AC489" s="45"/>
      <c r="AF489" s="33">
        <f t="shared" si="70"/>
        <v>0</v>
      </c>
      <c r="AH489" s="24">
        <f t="shared" si="71"/>
        <v>0</v>
      </c>
    </row>
    <row r="490" spans="1:34" x14ac:dyDescent="0.35">
      <c r="A490" t="s">
        <v>518</v>
      </c>
      <c r="C490" s="26" t="s">
        <v>3440</v>
      </c>
      <c r="D490" s="26" t="s">
        <v>3552</v>
      </c>
      <c r="E490" s="19">
        <v>38330</v>
      </c>
      <c r="F490" s="26" t="s">
        <v>3441</v>
      </c>
      <c r="G490" s="26" t="s">
        <v>3456</v>
      </c>
      <c r="H490" s="19" t="str">
        <f>VLOOKUP(E490,Subjective!$A$5:$B$1439,2,FALSE)</f>
        <v>SLA : Velindre</v>
      </c>
      <c r="I490" s="44">
        <v>43359.74</v>
      </c>
      <c r="J490" s="45"/>
      <c r="K490" s="45">
        <f t="shared" si="64"/>
        <v>43359.74</v>
      </c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6">
        <f t="shared" si="65"/>
        <v>0</v>
      </c>
      <c r="X490" s="45">
        <f t="shared" si="66"/>
        <v>0</v>
      </c>
      <c r="Y490" s="45">
        <f t="shared" si="72"/>
        <v>0</v>
      </c>
      <c r="Z490" s="46">
        <f t="shared" si="67"/>
        <v>43359.74</v>
      </c>
      <c r="AA490" s="46">
        <f t="shared" si="68"/>
        <v>0</v>
      </c>
      <c r="AB490" s="46">
        <f t="shared" si="69"/>
        <v>0</v>
      </c>
      <c r="AC490" s="45"/>
      <c r="AF490" s="33">
        <f t="shared" si="70"/>
        <v>0</v>
      </c>
      <c r="AH490" s="24">
        <f t="shared" si="71"/>
        <v>0</v>
      </c>
    </row>
    <row r="491" spans="1:34" x14ac:dyDescent="0.35">
      <c r="A491" t="s">
        <v>519</v>
      </c>
      <c r="C491" s="26" t="s">
        <v>3440</v>
      </c>
      <c r="D491" s="26" t="s">
        <v>3552</v>
      </c>
      <c r="E491" s="19">
        <v>38345</v>
      </c>
      <c r="F491" s="26" t="s">
        <v>3441</v>
      </c>
      <c r="G491" s="26" t="s">
        <v>3442</v>
      </c>
      <c r="H491" s="19" t="str">
        <f>VLOOKUP(E491,Subjective!$A$5:$B$1439,2,FALSE)</f>
        <v>SLA: Public Health Wales</v>
      </c>
      <c r="I491" s="44">
        <v>142278.32</v>
      </c>
      <c r="J491" s="45"/>
      <c r="K491" s="45">
        <f t="shared" si="64"/>
        <v>142278.32</v>
      </c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6">
        <f t="shared" si="65"/>
        <v>0</v>
      </c>
      <c r="X491" s="45">
        <f t="shared" si="66"/>
        <v>0</v>
      </c>
      <c r="Y491" s="45">
        <f t="shared" si="72"/>
        <v>0</v>
      </c>
      <c r="Z491" s="46">
        <f t="shared" si="67"/>
        <v>142278.32</v>
      </c>
      <c r="AA491" s="46">
        <f t="shared" si="68"/>
        <v>0</v>
      </c>
      <c r="AB491" s="46">
        <f t="shared" si="69"/>
        <v>0</v>
      </c>
      <c r="AC491" s="45"/>
      <c r="AF491" s="33">
        <f t="shared" si="70"/>
        <v>0</v>
      </c>
      <c r="AH491" s="24">
        <f t="shared" si="71"/>
        <v>0</v>
      </c>
    </row>
    <row r="492" spans="1:34" x14ac:dyDescent="0.35">
      <c r="A492" t="s">
        <v>520</v>
      </c>
      <c r="C492" s="26" t="s">
        <v>3440</v>
      </c>
      <c r="D492" s="26" t="s">
        <v>3552</v>
      </c>
      <c r="E492" s="19">
        <v>38345</v>
      </c>
      <c r="F492" s="26" t="s">
        <v>3441</v>
      </c>
      <c r="G492" s="26" t="s">
        <v>3454</v>
      </c>
      <c r="H492" s="19" t="str">
        <f>VLOOKUP(E492,Subjective!$A$5:$B$1439,2,FALSE)</f>
        <v>SLA: Public Health Wales</v>
      </c>
      <c r="I492" s="44">
        <v>71139.16</v>
      </c>
      <c r="J492" s="45"/>
      <c r="K492" s="45">
        <f t="shared" si="64"/>
        <v>71139.16</v>
      </c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6">
        <f t="shared" si="65"/>
        <v>0</v>
      </c>
      <c r="X492" s="45">
        <f t="shared" si="66"/>
        <v>0</v>
      </c>
      <c r="Y492" s="45">
        <f t="shared" si="72"/>
        <v>0</v>
      </c>
      <c r="Z492" s="46">
        <f t="shared" si="67"/>
        <v>71139.16</v>
      </c>
      <c r="AA492" s="46">
        <f t="shared" si="68"/>
        <v>0</v>
      </c>
      <c r="AB492" s="46">
        <f t="shared" si="69"/>
        <v>0</v>
      </c>
      <c r="AC492" s="45"/>
      <c r="AF492" s="33">
        <f t="shared" si="70"/>
        <v>0</v>
      </c>
      <c r="AH492" s="24">
        <f t="shared" si="71"/>
        <v>0</v>
      </c>
    </row>
    <row r="493" spans="1:34" x14ac:dyDescent="0.35">
      <c r="A493" t="s">
        <v>521</v>
      </c>
      <c r="C493" s="26" t="s">
        <v>3440</v>
      </c>
      <c r="D493" s="26" t="s">
        <v>3552</v>
      </c>
      <c r="E493" s="19">
        <v>38350</v>
      </c>
      <c r="F493" s="26" t="s">
        <v>3441</v>
      </c>
      <c r="G493" s="26" t="s">
        <v>3442</v>
      </c>
      <c r="H493" s="19" t="str">
        <f>VLOOKUP(E493,Subjective!$A$5:$B$1439,2,FALSE)</f>
        <v>SLA : Other NHS Organisations</v>
      </c>
      <c r="I493" s="44">
        <v>15393.66</v>
      </c>
      <c r="J493" s="45"/>
      <c r="K493" s="45">
        <f t="shared" si="64"/>
        <v>15393.66</v>
      </c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6">
        <f t="shared" si="65"/>
        <v>0</v>
      </c>
      <c r="X493" s="45">
        <f t="shared" si="66"/>
        <v>0</v>
      </c>
      <c r="Y493" s="45">
        <f t="shared" si="72"/>
        <v>0</v>
      </c>
      <c r="Z493" s="46">
        <f t="shared" si="67"/>
        <v>15393.66</v>
      </c>
      <c r="AA493" s="46">
        <f t="shared" si="68"/>
        <v>0</v>
      </c>
      <c r="AB493" s="46">
        <f t="shared" si="69"/>
        <v>0</v>
      </c>
      <c r="AC493" s="45"/>
      <c r="AF493" s="33">
        <f t="shared" si="70"/>
        <v>0</v>
      </c>
      <c r="AH493" s="24">
        <f t="shared" si="71"/>
        <v>0</v>
      </c>
    </row>
    <row r="494" spans="1:34" x14ac:dyDescent="0.35">
      <c r="A494" t="s">
        <v>522</v>
      </c>
      <c r="C494" s="26" t="s">
        <v>3440</v>
      </c>
      <c r="D494" s="26" t="s">
        <v>3552</v>
      </c>
      <c r="E494" s="19">
        <v>38350</v>
      </c>
      <c r="F494" s="26" t="s">
        <v>3441</v>
      </c>
      <c r="G494" s="26" t="s">
        <v>3455</v>
      </c>
      <c r="H494" s="19" t="str">
        <f>VLOOKUP(E494,Subjective!$A$5:$B$1439,2,FALSE)</f>
        <v>SLA : Other NHS Organisations</v>
      </c>
      <c r="I494" s="44">
        <v>7696.83</v>
      </c>
      <c r="J494" s="45"/>
      <c r="K494" s="45">
        <f t="shared" si="64"/>
        <v>7696.83</v>
      </c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6">
        <f t="shared" si="65"/>
        <v>0</v>
      </c>
      <c r="X494" s="45">
        <f t="shared" si="66"/>
        <v>0</v>
      </c>
      <c r="Y494" s="45">
        <f t="shared" si="72"/>
        <v>0</v>
      </c>
      <c r="Z494" s="46">
        <f t="shared" si="67"/>
        <v>7696.83</v>
      </c>
      <c r="AA494" s="46">
        <f t="shared" si="68"/>
        <v>0</v>
      </c>
      <c r="AB494" s="46">
        <f t="shared" si="69"/>
        <v>0</v>
      </c>
      <c r="AC494" s="45"/>
      <c r="AF494" s="33">
        <f t="shared" si="70"/>
        <v>0</v>
      </c>
      <c r="AH494" s="24">
        <f t="shared" si="71"/>
        <v>0</v>
      </c>
    </row>
    <row r="495" spans="1:34" x14ac:dyDescent="0.35">
      <c r="A495" t="s">
        <v>523</v>
      </c>
      <c r="C495" s="26" t="s">
        <v>3440</v>
      </c>
      <c r="D495" s="26" t="s">
        <v>3552</v>
      </c>
      <c r="E495" s="19">
        <v>38351</v>
      </c>
      <c r="F495" s="26" t="s">
        <v>3441</v>
      </c>
      <c r="G495" s="26" t="s">
        <v>3442</v>
      </c>
      <c r="H495" s="19" t="str">
        <f>VLOOKUP(E495,Subjective!$A$5:$B$1439,2,FALSE)</f>
        <v>SLA : Cardiff And Vale University Local Health Board</v>
      </c>
      <c r="I495" s="44">
        <v>2072566.93</v>
      </c>
      <c r="J495" s="45"/>
      <c r="K495" s="45">
        <f t="shared" si="64"/>
        <v>2072566.93</v>
      </c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6">
        <f t="shared" si="65"/>
        <v>0</v>
      </c>
      <c r="X495" s="45">
        <f t="shared" si="66"/>
        <v>0</v>
      </c>
      <c r="Y495" s="45">
        <f t="shared" si="72"/>
        <v>0</v>
      </c>
      <c r="Z495" s="46">
        <f t="shared" si="67"/>
        <v>2072566.93</v>
      </c>
      <c r="AA495" s="46">
        <f t="shared" si="68"/>
        <v>0</v>
      </c>
      <c r="AB495" s="46">
        <f t="shared" si="69"/>
        <v>0</v>
      </c>
      <c r="AC495" s="45"/>
      <c r="AF495" s="33">
        <f t="shared" si="70"/>
        <v>0</v>
      </c>
      <c r="AH495" s="24">
        <f t="shared" si="71"/>
        <v>0</v>
      </c>
    </row>
    <row r="496" spans="1:34" x14ac:dyDescent="0.35">
      <c r="A496" t="s">
        <v>524</v>
      </c>
      <c r="C496" s="26" t="s">
        <v>3440</v>
      </c>
      <c r="D496" s="26" t="s">
        <v>3552</v>
      </c>
      <c r="E496" s="19">
        <v>38351</v>
      </c>
      <c r="F496" s="26" t="s">
        <v>3441</v>
      </c>
      <c r="G496" s="26" t="s">
        <v>3450</v>
      </c>
      <c r="H496" s="19" t="str">
        <f>VLOOKUP(E496,Subjective!$A$5:$B$1439,2,FALSE)</f>
        <v>SLA : Cardiff And Vale University Local Health Board</v>
      </c>
      <c r="I496" s="44">
        <v>1036283.46</v>
      </c>
      <c r="J496" s="45"/>
      <c r="K496" s="45">
        <f t="shared" si="64"/>
        <v>1036283.46</v>
      </c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6">
        <f t="shared" si="65"/>
        <v>0</v>
      </c>
      <c r="X496" s="45">
        <f t="shared" si="66"/>
        <v>0</v>
      </c>
      <c r="Y496" s="45">
        <f t="shared" si="72"/>
        <v>0</v>
      </c>
      <c r="Z496" s="46">
        <f t="shared" si="67"/>
        <v>1036283.46</v>
      </c>
      <c r="AA496" s="46">
        <f t="shared" si="68"/>
        <v>0</v>
      </c>
      <c r="AB496" s="46">
        <f t="shared" si="69"/>
        <v>0</v>
      </c>
      <c r="AC496" s="45"/>
      <c r="AF496" s="33">
        <f t="shared" si="70"/>
        <v>0</v>
      </c>
      <c r="AH496" s="24">
        <f t="shared" si="71"/>
        <v>0</v>
      </c>
    </row>
    <row r="497" spans="1:34" x14ac:dyDescent="0.35">
      <c r="A497" t="s">
        <v>525</v>
      </c>
      <c r="C497" s="26" t="s">
        <v>3440</v>
      </c>
      <c r="D497" s="26" t="s">
        <v>3552</v>
      </c>
      <c r="E497" s="19">
        <v>38352</v>
      </c>
      <c r="F497" s="26" t="s">
        <v>3441</v>
      </c>
      <c r="G497" s="26" t="s">
        <v>3442</v>
      </c>
      <c r="H497" s="19" t="str">
        <f>VLOOKUP(E497,Subjective!$A$5:$B$1439,2,FALSE)</f>
        <v>SLA : Betsi Cadwaladr University Local Health Board</v>
      </c>
      <c r="I497" s="44">
        <v>1411181.22</v>
      </c>
      <c r="J497" s="45"/>
      <c r="K497" s="45">
        <f t="shared" si="64"/>
        <v>1411181.22</v>
      </c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6">
        <f t="shared" si="65"/>
        <v>0</v>
      </c>
      <c r="X497" s="45">
        <f t="shared" si="66"/>
        <v>0</v>
      </c>
      <c r="Y497" s="45">
        <f t="shared" si="72"/>
        <v>0</v>
      </c>
      <c r="Z497" s="46">
        <f t="shared" si="67"/>
        <v>1411181.22</v>
      </c>
      <c r="AA497" s="46">
        <f t="shared" si="68"/>
        <v>0</v>
      </c>
      <c r="AB497" s="46">
        <f t="shared" si="69"/>
        <v>0</v>
      </c>
      <c r="AC497" s="45"/>
      <c r="AF497" s="33">
        <f t="shared" si="70"/>
        <v>0</v>
      </c>
      <c r="AH497" s="24">
        <f t="shared" si="71"/>
        <v>0</v>
      </c>
    </row>
    <row r="498" spans="1:34" x14ac:dyDescent="0.35">
      <c r="A498" t="s">
        <v>526</v>
      </c>
      <c r="C498" s="26" t="s">
        <v>3440</v>
      </c>
      <c r="D498" s="26" t="s">
        <v>3552</v>
      </c>
      <c r="E498" s="19">
        <v>38352</v>
      </c>
      <c r="F498" s="26" t="s">
        <v>3441</v>
      </c>
      <c r="G498" s="26" t="s">
        <v>3445</v>
      </c>
      <c r="H498" s="19" t="str">
        <f>VLOOKUP(E498,Subjective!$A$5:$B$1439,2,FALSE)</f>
        <v>SLA : Betsi Cadwaladr University Local Health Board</v>
      </c>
      <c r="I498" s="44">
        <v>705589.62</v>
      </c>
      <c r="J498" s="45"/>
      <c r="K498" s="45">
        <f t="shared" si="64"/>
        <v>705589.62</v>
      </c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6">
        <f t="shared" si="65"/>
        <v>0</v>
      </c>
      <c r="X498" s="45">
        <f t="shared" si="66"/>
        <v>0</v>
      </c>
      <c r="Y498" s="45">
        <f t="shared" si="72"/>
        <v>0</v>
      </c>
      <c r="Z498" s="46">
        <f t="shared" si="67"/>
        <v>705589.62</v>
      </c>
      <c r="AA498" s="46">
        <f t="shared" si="68"/>
        <v>0</v>
      </c>
      <c r="AB498" s="46">
        <f t="shared" si="69"/>
        <v>0</v>
      </c>
      <c r="AC498" s="45"/>
      <c r="AF498" s="33">
        <f t="shared" si="70"/>
        <v>0</v>
      </c>
      <c r="AH498" s="24">
        <f t="shared" si="71"/>
        <v>0</v>
      </c>
    </row>
    <row r="499" spans="1:34" x14ac:dyDescent="0.35">
      <c r="A499" t="s">
        <v>527</v>
      </c>
      <c r="C499" s="26" t="s">
        <v>3440</v>
      </c>
      <c r="D499" s="26" t="s">
        <v>3552</v>
      </c>
      <c r="E499" s="19">
        <v>38353</v>
      </c>
      <c r="F499" s="26" t="s">
        <v>3441</v>
      </c>
      <c r="G499" s="26" t="s">
        <v>3442</v>
      </c>
      <c r="H499" s="19" t="str">
        <f>VLOOKUP(E499,Subjective!$A$5:$B$1439,2,FALSE)</f>
        <v>SLA : Aneurin Bevan Local Health Board</v>
      </c>
      <c r="I499" s="44">
        <v>1105645.3600000001</v>
      </c>
      <c r="J499" s="45"/>
      <c r="K499" s="45">
        <f t="shared" si="64"/>
        <v>1105645.3600000001</v>
      </c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6">
        <f t="shared" si="65"/>
        <v>0</v>
      </c>
      <c r="X499" s="45">
        <f t="shared" si="66"/>
        <v>0</v>
      </c>
      <c r="Y499" s="45">
        <f t="shared" si="72"/>
        <v>0</v>
      </c>
      <c r="Z499" s="46">
        <f t="shared" si="67"/>
        <v>1105645.3600000001</v>
      </c>
      <c r="AA499" s="46">
        <f t="shared" si="68"/>
        <v>0</v>
      </c>
      <c r="AB499" s="46">
        <f t="shared" si="69"/>
        <v>0</v>
      </c>
      <c r="AC499" s="45"/>
      <c r="AF499" s="33">
        <f t="shared" si="70"/>
        <v>0</v>
      </c>
      <c r="AH499" s="24">
        <f t="shared" si="71"/>
        <v>0</v>
      </c>
    </row>
    <row r="500" spans="1:34" x14ac:dyDescent="0.35">
      <c r="A500" t="s">
        <v>528</v>
      </c>
      <c r="C500" s="26" t="s">
        <v>3440</v>
      </c>
      <c r="D500" s="26" t="s">
        <v>3552</v>
      </c>
      <c r="E500" s="19">
        <v>38353</v>
      </c>
      <c r="F500" s="26" t="s">
        <v>3441</v>
      </c>
      <c r="G500" s="26" t="s">
        <v>3449</v>
      </c>
      <c r="H500" s="19" t="str">
        <f>VLOOKUP(E500,Subjective!$A$5:$B$1439,2,FALSE)</f>
        <v>SLA : Aneurin Bevan Local Health Board</v>
      </c>
      <c r="I500" s="44">
        <v>552822.68000000005</v>
      </c>
      <c r="J500" s="45"/>
      <c r="K500" s="45">
        <f t="shared" si="64"/>
        <v>552822.68000000005</v>
      </c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6">
        <f t="shared" si="65"/>
        <v>0</v>
      </c>
      <c r="X500" s="45">
        <f t="shared" si="66"/>
        <v>0</v>
      </c>
      <c r="Y500" s="45">
        <f t="shared" si="72"/>
        <v>0</v>
      </c>
      <c r="Z500" s="46">
        <f t="shared" si="67"/>
        <v>552822.68000000005</v>
      </c>
      <c r="AA500" s="46">
        <f t="shared" si="68"/>
        <v>0</v>
      </c>
      <c r="AB500" s="46">
        <f t="shared" si="69"/>
        <v>0</v>
      </c>
      <c r="AC500" s="45"/>
      <c r="AF500" s="33">
        <f t="shared" si="70"/>
        <v>0</v>
      </c>
      <c r="AH500" s="24">
        <f t="shared" si="71"/>
        <v>0</v>
      </c>
    </row>
    <row r="501" spans="1:34" x14ac:dyDescent="0.35">
      <c r="A501" t="s">
        <v>529</v>
      </c>
      <c r="C501" s="26" t="s">
        <v>3440</v>
      </c>
      <c r="D501" s="26" t="s">
        <v>3552</v>
      </c>
      <c r="E501" s="19">
        <v>38354</v>
      </c>
      <c r="F501" s="26" t="s">
        <v>3441</v>
      </c>
      <c r="G501" s="26" t="s">
        <v>3442</v>
      </c>
      <c r="H501" s="19" t="str">
        <f>VLOOKUP(E501,Subjective!$A$5:$B$1439,2,FALSE)</f>
        <v>SLA : Cwm Taf Local Health Board</v>
      </c>
      <c r="I501" s="44">
        <v>822622.48</v>
      </c>
      <c r="J501" s="45"/>
      <c r="K501" s="45">
        <f t="shared" si="64"/>
        <v>822622.48</v>
      </c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6">
        <f t="shared" si="65"/>
        <v>0</v>
      </c>
      <c r="X501" s="45">
        <f t="shared" si="66"/>
        <v>0</v>
      </c>
      <c r="Y501" s="45">
        <f t="shared" si="72"/>
        <v>0</v>
      </c>
      <c r="Z501" s="46">
        <f t="shared" si="67"/>
        <v>822622.48</v>
      </c>
      <c r="AA501" s="46">
        <f t="shared" si="68"/>
        <v>0</v>
      </c>
      <c r="AB501" s="46">
        <f t="shared" si="69"/>
        <v>0</v>
      </c>
      <c r="AC501" s="45"/>
      <c r="AF501" s="33">
        <f t="shared" si="70"/>
        <v>0</v>
      </c>
      <c r="AH501" s="24">
        <f t="shared" si="71"/>
        <v>0</v>
      </c>
    </row>
    <row r="502" spans="1:34" x14ac:dyDescent="0.35">
      <c r="A502" t="s">
        <v>530</v>
      </c>
      <c r="C502" s="26" t="s">
        <v>3440</v>
      </c>
      <c r="D502" s="26" t="s">
        <v>3552</v>
      </c>
      <c r="E502" s="19">
        <v>38354</v>
      </c>
      <c r="F502" s="26" t="s">
        <v>3441</v>
      </c>
      <c r="G502" s="26" t="s">
        <v>3451</v>
      </c>
      <c r="H502" s="19" t="str">
        <f>VLOOKUP(E502,Subjective!$A$5:$B$1439,2,FALSE)</f>
        <v>SLA : Cwm Taf Local Health Board</v>
      </c>
      <c r="I502" s="44">
        <v>411311.24</v>
      </c>
      <c r="J502" s="45"/>
      <c r="K502" s="45">
        <f t="shared" si="64"/>
        <v>411311.24</v>
      </c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6">
        <f t="shared" si="65"/>
        <v>0</v>
      </c>
      <c r="X502" s="45">
        <f t="shared" si="66"/>
        <v>0</v>
      </c>
      <c r="Y502" s="45">
        <f t="shared" si="72"/>
        <v>0</v>
      </c>
      <c r="Z502" s="46">
        <f t="shared" si="67"/>
        <v>411311.24</v>
      </c>
      <c r="AA502" s="46">
        <f t="shared" si="68"/>
        <v>0</v>
      </c>
      <c r="AB502" s="46">
        <f t="shared" si="69"/>
        <v>0</v>
      </c>
      <c r="AC502" s="45"/>
      <c r="AF502" s="33">
        <f t="shared" si="70"/>
        <v>0</v>
      </c>
      <c r="AH502" s="24">
        <f t="shared" si="71"/>
        <v>0</v>
      </c>
    </row>
    <row r="503" spans="1:34" x14ac:dyDescent="0.35">
      <c r="A503" t="s">
        <v>531</v>
      </c>
      <c r="C503" s="26" t="s">
        <v>3440</v>
      </c>
      <c r="D503" s="26" t="s">
        <v>3552</v>
      </c>
      <c r="E503" s="19">
        <v>38355</v>
      </c>
      <c r="F503" s="26" t="s">
        <v>3441</v>
      </c>
      <c r="G503" s="26" t="s">
        <v>3442</v>
      </c>
      <c r="H503" s="19" t="str">
        <f>VLOOKUP(E503,Subjective!$A$5:$B$1439,2,FALSE)</f>
        <v>SLA : Abertawe Bro Morgannwg University Local Health Board</v>
      </c>
      <c r="I503" s="44">
        <v>1740868.14</v>
      </c>
      <c r="J503" s="45"/>
      <c r="K503" s="45">
        <f t="shared" si="64"/>
        <v>1740868.14</v>
      </c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6">
        <f t="shared" si="65"/>
        <v>0</v>
      </c>
      <c r="X503" s="45">
        <f t="shared" si="66"/>
        <v>0</v>
      </c>
      <c r="Y503" s="45">
        <f t="shared" si="72"/>
        <v>0</v>
      </c>
      <c r="Z503" s="46">
        <f t="shared" si="67"/>
        <v>1740868.14</v>
      </c>
      <c r="AA503" s="46">
        <f t="shared" si="68"/>
        <v>0</v>
      </c>
      <c r="AB503" s="46">
        <f t="shared" si="69"/>
        <v>0</v>
      </c>
      <c r="AC503" s="45"/>
      <c r="AF503" s="33">
        <f t="shared" si="70"/>
        <v>0</v>
      </c>
      <c r="AH503" s="24">
        <f t="shared" si="71"/>
        <v>0</v>
      </c>
    </row>
    <row r="504" spans="1:34" x14ac:dyDescent="0.35">
      <c r="A504" t="s">
        <v>532</v>
      </c>
      <c r="C504" s="26" t="s">
        <v>3440</v>
      </c>
      <c r="D504" s="26" t="s">
        <v>3552</v>
      </c>
      <c r="E504" s="19">
        <v>38355</v>
      </c>
      <c r="F504" s="26" t="s">
        <v>3441</v>
      </c>
      <c r="G504" s="26" t="s">
        <v>3448</v>
      </c>
      <c r="H504" s="19" t="str">
        <f>VLOOKUP(E504,Subjective!$A$5:$B$1439,2,FALSE)</f>
        <v>SLA : Abertawe Bro Morgannwg University Local Health Board</v>
      </c>
      <c r="I504" s="44">
        <v>870434.07</v>
      </c>
      <c r="J504" s="45"/>
      <c r="K504" s="45">
        <f t="shared" si="64"/>
        <v>870434.07</v>
      </c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6">
        <f t="shared" si="65"/>
        <v>0</v>
      </c>
      <c r="X504" s="45">
        <f t="shared" si="66"/>
        <v>0</v>
      </c>
      <c r="Y504" s="45">
        <f t="shared" si="72"/>
        <v>0</v>
      </c>
      <c r="Z504" s="46">
        <f t="shared" si="67"/>
        <v>870434.07</v>
      </c>
      <c r="AA504" s="46">
        <f t="shared" si="68"/>
        <v>0</v>
      </c>
      <c r="AB504" s="46">
        <f t="shared" si="69"/>
        <v>0</v>
      </c>
      <c r="AC504" s="45"/>
      <c r="AF504" s="33">
        <f t="shared" si="70"/>
        <v>0</v>
      </c>
      <c r="AH504" s="24">
        <f t="shared" si="71"/>
        <v>0</v>
      </c>
    </row>
    <row r="505" spans="1:34" x14ac:dyDescent="0.35">
      <c r="A505" t="s">
        <v>533</v>
      </c>
      <c r="C505" s="26" t="s">
        <v>3440</v>
      </c>
      <c r="D505" s="26" t="s">
        <v>3552</v>
      </c>
      <c r="E505" s="19">
        <v>38356</v>
      </c>
      <c r="F505" s="26" t="s">
        <v>3441</v>
      </c>
      <c r="G505" s="26" t="s">
        <v>3442</v>
      </c>
      <c r="H505" s="19" t="str">
        <f>VLOOKUP(E505,Subjective!$A$5:$B$1439,2,FALSE)</f>
        <v>SLA : Hywel Dda Local Health Board</v>
      </c>
      <c r="I505" s="44">
        <v>704803.12</v>
      </c>
      <c r="J505" s="45"/>
      <c r="K505" s="45">
        <f t="shared" si="64"/>
        <v>704803.12</v>
      </c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6">
        <f t="shared" si="65"/>
        <v>0</v>
      </c>
      <c r="X505" s="45">
        <f t="shared" si="66"/>
        <v>0</v>
      </c>
      <c r="Y505" s="45">
        <f t="shared" si="72"/>
        <v>0</v>
      </c>
      <c r="Z505" s="46">
        <f t="shared" si="67"/>
        <v>704803.12</v>
      </c>
      <c r="AA505" s="46">
        <f t="shared" si="68"/>
        <v>0</v>
      </c>
      <c r="AB505" s="46">
        <f t="shared" si="69"/>
        <v>0</v>
      </c>
      <c r="AC505" s="45"/>
      <c r="AF505" s="33">
        <f t="shared" si="70"/>
        <v>0</v>
      </c>
      <c r="AH505" s="24">
        <f t="shared" si="71"/>
        <v>0</v>
      </c>
    </row>
    <row r="506" spans="1:34" x14ac:dyDescent="0.35">
      <c r="A506" t="s">
        <v>534</v>
      </c>
      <c r="C506" s="26" t="s">
        <v>3440</v>
      </c>
      <c r="D506" s="26" t="s">
        <v>3552</v>
      </c>
      <c r="E506" s="19">
        <v>38356</v>
      </c>
      <c r="F506" s="26" t="s">
        <v>3441</v>
      </c>
      <c r="G506" s="26" t="s">
        <v>3452</v>
      </c>
      <c r="H506" s="19" t="str">
        <f>VLOOKUP(E506,Subjective!$A$5:$B$1439,2,FALSE)</f>
        <v>SLA : Hywel Dda Local Health Board</v>
      </c>
      <c r="I506" s="44">
        <v>352401.56</v>
      </c>
      <c r="J506" s="45"/>
      <c r="K506" s="45">
        <f t="shared" si="64"/>
        <v>352401.56</v>
      </c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6">
        <f t="shared" si="65"/>
        <v>0</v>
      </c>
      <c r="X506" s="45">
        <f t="shared" si="66"/>
        <v>0</v>
      </c>
      <c r="Y506" s="45">
        <f t="shared" si="72"/>
        <v>0</v>
      </c>
      <c r="Z506" s="46">
        <f t="shared" si="67"/>
        <v>352401.56</v>
      </c>
      <c r="AA506" s="46">
        <f t="shared" si="68"/>
        <v>0</v>
      </c>
      <c r="AB506" s="46">
        <f t="shared" si="69"/>
        <v>0</v>
      </c>
      <c r="AC506" s="45"/>
      <c r="AF506" s="33">
        <f t="shared" si="70"/>
        <v>0</v>
      </c>
      <c r="AH506" s="24">
        <f t="shared" si="71"/>
        <v>0</v>
      </c>
    </row>
    <row r="507" spans="1:34" x14ac:dyDescent="0.35">
      <c r="A507" t="s">
        <v>535</v>
      </c>
      <c r="C507" s="26" t="s">
        <v>3440</v>
      </c>
      <c r="D507" s="26" t="s">
        <v>3553</v>
      </c>
      <c r="E507" s="19">
        <v>33600</v>
      </c>
      <c r="F507" s="26" t="s">
        <v>3441</v>
      </c>
      <c r="G507" s="26" t="s">
        <v>3442</v>
      </c>
      <c r="H507" s="19" t="str">
        <f>VLOOKUP(E507,Subjective!$A$5:$B$1439,2,FALSE)</f>
        <v>Removal Expenses</v>
      </c>
      <c r="I507" s="44">
        <v>234000</v>
      </c>
      <c r="J507" s="45"/>
      <c r="K507" s="45">
        <f t="shared" si="64"/>
        <v>234000</v>
      </c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6">
        <f t="shared" si="65"/>
        <v>0</v>
      </c>
      <c r="X507" s="45">
        <f t="shared" si="66"/>
        <v>0</v>
      </c>
      <c r="Y507" s="45">
        <f t="shared" si="72"/>
        <v>234000</v>
      </c>
      <c r="Z507" s="46">
        <f t="shared" si="67"/>
        <v>0</v>
      </c>
      <c r="AA507" s="46">
        <f t="shared" si="68"/>
        <v>0</v>
      </c>
      <c r="AB507" s="46">
        <f t="shared" si="69"/>
        <v>0</v>
      </c>
      <c r="AC507" s="45"/>
      <c r="AF507" s="33">
        <f t="shared" si="70"/>
        <v>0</v>
      </c>
      <c r="AH507" s="24">
        <f t="shared" si="71"/>
        <v>0</v>
      </c>
    </row>
    <row r="508" spans="1:34" x14ac:dyDescent="0.35">
      <c r="A508" t="s">
        <v>536</v>
      </c>
      <c r="C508" s="26" t="s">
        <v>3440</v>
      </c>
      <c r="D508" s="26" t="s">
        <v>3554</v>
      </c>
      <c r="E508" s="19">
        <v>38330</v>
      </c>
      <c r="F508" s="26" t="s">
        <v>3441</v>
      </c>
      <c r="G508" s="26" t="s">
        <v>3442</v>
      </c>
      <c r="H508" s="19" t="str">
        <f>VLOOKUP(E508,Subjective!$A$5:$B$1439,2,FALSE)</f>
        <v>SLA : Velindre</v>
      </c>
      <c r="I508" s="44">
        <v>9069.7800000000007</v>
      </c>
      <c r="J508" s="45"/>
      <c r="K508" s="45">
        <f t="shared" si="64"/>
        <v>9069.7800000000007</v>
      </c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6">
        <f t="shared" si="65"/>
        <v>0</v>
      </c>
      <c r="X508" s="45">
        <f t="shared" si="66"/>
        <v>0</v>
      </c>
      <c r="Y508" s="45">
        <f t="shared" si="72"/>
        <v>0</v>
      </c>
      <c r="Z508" s="46">
        <f t="shared" si="67"/>
        <v>9069.7800000000007</v>
      </c>
      <c r="AA508" s="46">
        <f t="shared" si="68"/>
        <v>0</v>
      </c>
      <c r="AB508" s="46">
        <f t="shared" si="69"/>
        <v>0</v>
      </c>
      <c r="AC508" s="45"/>
      <c r="AF508" s="33">
        <f t="shared" si="70"/>
        <v>0</v>
      </c>
      <c r="AH508" s="24">
        <f t="shared" si="71"/>
        <v>0</v>
      </c>
    </row>
    <row r="509" spans="1:34" x14ac:dyDescent="0.35">
      <c r="A509" t="s">
        <v>537</v>
      </c>
      <c r="C509" s="26" t="s">
        <v>3440</v>
      </c>
      <c r="D509" s="26" t="s">
        <v>3554</v>
      </c>
      <c r="E509" s="19">
        <v>38330</v>
      </c>
      <c r="F509" s="26" t="s">
        <v>3441</v>
      </c>
      <c r="G509" s="26" t="s">
        <v>3456</v>
      </c>
      <c r="H509" s="19" t="str">
        <f>VLOOKUP(E509,Subjective!$A$5:$B$1439,2,FALSE)</f>
        <v>SLA : Velindre</v>
      </c>
      <c r="I509" s="44">
        <v>4534.8900000000003</v>
      </c>
      <c r="J509" s="45"/>
      <c r="K509" s="45">
        <f t="shared" si="64"/>
        <v>4534.8900000000003</v>
      </c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6">
        <f t="shared" si="65"/>
        <v>0</v>
      </c>
      <c r="X509" s="45">
        <f t="shared" si="66"/>
        <v>0</v>
      </c>
      <c r="Y509" s="45">
        <f t="shared" si="72"/>
        <v>0</v>
      </c>
      <c r="Z509" s="46">
        <f t="shared" si="67"/>
        <v>4534.8900000000003</v>
      </c>
      <c r="AA509" s="46">
        <f t="shared" si="68"/>
        <v>0</v>
      </c>
      <c r="AB509" s="46">
        <f t="shared" si="69"/>
        <v>0</v>
      </c>
      <c r="AC509" s="45"/>
      <c r="AF509" s="33">
        <f t="shared" si="70"/>
        <v>0</v>
      </c>
      <c r="AH509" s="24">
        <f t="shared" si="71"/>
        <v>0</v>
      </c>
    </row>
    <row r="510" spans="1:34" x14ac:dyDescent="0.35">
      <c r="A510" t="s">
        <v>538</v>
      </c>
      <c r="C510" s="26" t="s">
        <v>3440</v>
      </c>
      <c r="D510" s="26" t="s">
        <v>3554</v>
      </c>
      <c r="E510" s="19">
        <v>38345</v>
      </c>
      <c r="F510" s="26" t="s">
        <v>3441</v>
      </c>
      <c r="G510" s="26" t="s">
        <v>3442</v>
      </c>
      <c r="H510" s="19" t="str">
        <f>VLOOKUP(E510,Subjective!$A$5:$B$1439,2,FALSE)</f>
        <v>SLA: Public Health Wales</v>
      </c>
      <c r="I510" s="44">
        <v>2955.34</v>
      </c>
      <c r="J510" s="45"/>
      <c r="K510" s="45">
        <f t="shared" si="64"/>
        <v>2955.34</v>
      </c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6">
        <f t="shared" si="65"/>
        <v>0</v>
      </c>
      <c r="X510" s="45">
        <f t="shared" si="66"/>
        <v>0</v>
      </c>
      <c r="Y510" s="45">
        <f t="shared" si="72"/>
        <v>0</v>
      </c>
      <c r="Z510" s="46">
        <f t="shared" si="67"/>
        <v>2955.34</v>
      </c>
      <c r="AA510" s="46">
        <f t="shared" si="68"/>
        <v>0</v>
      </c>
      <c r="AB510" s="46">
        <f t="shared" si="69"/>
        <v>0</v>
      </c>
      <c r="AC510" s="45"/>
      <c r="AF510" s="33">
        <f t="shared" si="70"/>
        <v>0</v>
      </c>
      <c r="AH510" s="24">
        <f t="shared" si="71"/>
        <v>0</v>
      </c>
    </row>
    <row r="511" spans="1:34" x14ac:dyDescent="0.35">
      <c r="A511" t="s">
        <v>539</v>
      </c>
      <c r="C511" s="26" t="s">
        <v>3440</v>
      </c>
      <c r="D511" s="26" t="s">
        <v>3554</v>
      </c>
      <c r="E511" s="19">
        <v>38345</v>
      </c>
      <c r="F511" s="26" t="s">
        <v>3441</v>
      </c>
      <c r="G511" s="26" t="s">
        <v>3454</v>
      </c>
      <c r="H511" s="19" t="str">
        <f>VLOOKUP(E511,Subjective!$A$5:$B$1439,2,FALSE)</f>
        <v>SLA: Public Health Wales</v>
      </c>
      <c r="I511" s="44">
        <v>1477.67</v>
      </c>
      <c r="J511" s="45"/>
      <c r="K511" s="45">
        <f t="shared" si="64"/>
        <v>1477.67</v>
      </c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6">
        <f t="shared" si="65"/>
        <v>0</v>
      </c>
      <c r="X511" s="45">
        <f t="shared" si="66"/>
        <v>0</v>
      </c>
      <c r="Y511" s="45">
        <f t="shared" si="72"/>
        <v>0</v>
      </c>
      <c r="Z511" s="46">
        <f t="shared" si="67"/>
        <v>1477.67</v>
      </c>
      <c r="AA511" s="46">
        <f t="shared" si="68"/>
        <v>0</v>
      </c>
      <c r="AB511" s="46">
        <f t="shared" si="69"/>
        <v>0</v>
      </c>
      <c r="AC511" s="45"/>
      <c r="AF511" s="33">
        <f t="shared" si="70"/>
        <v>0</v>
      </c>
      <c r="AH511" s="24">
        <f t="shared" si="71"/>
        <v>0</v>
      </c>
    </row>
    <row r="512" spans="1:34" x14ac:dyDescent="0.35">
      <c r="A512" t="s">
        <v>540</v>
      </c>
      <c r="C512" s="26" t="s">
        <v>3440</v>
      </c>
      <c r="D512" s="26" t="s">
        <v>3554</v>
      </c>
      <c r="E512" s="19">
        <v>38350</v>
      </c>
      <c r="F512" s="26" t="s">
        <v>3441</v>
      </c>
      <c r="G512" s="26" t="s">
        <v>3442</v>
      </c>
      <c r="H512" s="19" t="str">
        <f>VLOOKUP(E512,Subjective!$A$5:$B$1439,2,FALSE)</f>
        <v>SLA : Other NHS Organisations</v>
      </c>
      <c r="I512" s="44">
        <v>200</v>
      </c>
      <c r="J512" s="45"/>
      <c r="K512" s="45">
        <f t="shared" si="64"/>
        <v>200</v>
      </c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6">
        <f t="shared" si="65"/>
        <v>0</v>
      </c>
      <c r="X512" s="45">
        <f t="shared" si="66"/>
        <v>0</v>
      </c>
      <c r="Y512" s="45">
        <f t="shared" si="72"/>
        <v>0</v>
      </c>
      <c r="Z512" s="46">
        <f t="shared" si="67"/>
        <v>200</v>
      </c>
      <c r="AA512" s="46">
        <f t="shared" si="68"/>
        <v>0</v>
      </c>
      <c r="AB512" s="46">
        <f t="shared" si="69"/>
        <v>0</v>
      </c>
      <c r="AC512" s="45"/>
      <c r="AF512" s="33">
        <f t="shared" si="70"/>
        <v>0</v>
      </c>
      <c r="AH512" s="24">
        <f t="shared" si="71"/>
        <v>0</v>
      </c>
    </row>
    <row r="513" spans="1:34" x14ac:dyDescent="0.35">
      <c r="A513" t="s">
        <v>541</v>
      </c>
      <c r="C513" s="26" t="s">
        <v>3440</v>
      </c>
      <c r="D513" s="26" t="s">
        <v>3554</v>
      </c>
      <c r="E513" s="19">
        <v>38350</v>
      </c>
      <c r="F513" s="26" t="s">
        <v>3441</v>
      </c>
      <c r="G513" s="26" t="s">
        <v>3455</v>
      </c>
      <c r="H513" s="19" t="str">
        <f>VLOOKUP(E513,Subjective!$A$5:$B$1439,2,FALSE)</f>
        <v>SLA : Other NHS Organisations</v>
      </c>
      <c r="I513" s="44">
        <v>100</v>
      </c>
      <c r="J513" s="45"/>
      <c r="K513" s="45">
        <f t="shared" si="64"/>
        <v>100</v>
      </c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6">
        <f t="shared" si="65"/>
        <v>0</v>
      </c>
      <c r="X513" s="45">
        <f t="shared" si="66"/>
        <v>0</v>
      </c>
      <c r="Y513" s="45">
        <f t="shared" si="72"/>
        <v>0</v>
      </c>
      <c r="Z513" s="46">
        <f t="shared" si="67"/>
        <v>100</v>
      </c>
      <c r="AA513" s="46">
        <f t="shared" si="68"/>
        <v>0</v>
      </c>
      <c r="AB513" s="46">
        <f t="shared" si="69"/>
        <v>0</v>
      </c>
      <c r="AC513" s="45"/>
      <c r="AF513" s="33">
        <f t="shared" si="70"/>
        <v>0</v>
      </c>
      <c r="AH513" s="24">
        <f t="shared" si="71"/>
        <v>0</v>
      </c>
    </row>
    <row r="514" spans="1:34" x14ac:dyDescent="0.35">
      <c r="A514" t="s">
        <v>542</v>
      </c>
      <c r="C514" s="26" t="s">
        <v>3440</v>
      </c>
      <c r="D514" s="26" t="s">
        <v>3554</v>
      </c>
      <c r="E514" s="19">
        <v>38351</v>
      </c>
      <c r="F514" s="26" t="s">
        <v>3441</v>
      </c>
      <c r="G514" s="26" t="s">
        <v>3442</v>
      </c>
      <c r="H514" s="19" t="str">
        <f>VLOOKUP(E514,Subjective!$A$5:$B$1439,2,FALSE)</f>
        <v>SLA : Cardiff And Vale University Local Health Board</v>
      </c>
      <c r="I514" s="44">
        <v>141583.12</v>
      </c>
      <c r="J514" s="45"/>
      <c r="K514" s="45">
        <f t="shared" si="64"/>
        <v>141583.12</v>
      </c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6">
        <f t="shared" si="65"/>
        <v>0</v>
      </c>
      <c r="X514" s="45">
        <f t="shared" si="66"/>
        <v>0</v>
      </c>
      <c r="Y514" s="45">
        <f t="shared" si="72"/>
        <v>0</v>
      </c>
      <c r="Z514" s="46">
        <f t="shared" si="67"/>
        <v>141583.12</v>
      </c>
      <c r="AA514" s="46">
        <f t="shared" si="68"/>
        <v>0</v>
      </c>
      <c r="AB514" s="46">
        <f t="shared" si="69"/>
        <v>0</v>
      </c>
      <c r="AC514" s="45"/>
      <c r="AF514" s="33">
        <f t="shared" si="70"/>
        <v>0</v>
      </c>
      <c r="AH514" s="24">
        <f t="shared" si="71"/>
        <v>0</v>
      </c>
    </row>
    <row r="515" spans="1:34" x14ac:dyDescent="0.35">
      <c r="A515" t="s">
        <v>543</v>
      </c>
      <c r="C515" s="26" t="s">
        <v>3440</v>
      </c>
      <c r="D515" s="26" t="s">
        <v>3554</v>
      </c>
      <c r="E515" s="19">
        <v>38351</v>
      </c>
      <c r="F515" s="26" t="s">
        <v>3441</v>
      </c>
      <c r="G515" s="26" t="s">
        <v>3450</v>
      </c>
      <c r="H515" s="19" t="str">
        <f>VLOOKUP(E515,Subjective!$A$5:$B$1439,2,FALSE)</f>
        <v>SLA : Cardiff And Vale University Local Health Board</v>
      </c>
      <c r="I515" s="44">
        <v>70791.56</v>
      </c>
      <c r="J515" s="45"/>
      <c r="K515" s="45">
        <f t="shared" si="64"/>
        <v>70791.56</v>
      </c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6">
        <f t="shared" si="65"/>
        <v>0</v>
      </c>
      <c r="X515" s="45">
        <f t="shared" si="66"/>
        <v>0</v>
      </c>
      <c r="Y515" s="45">
        <f t="shared" si="72"/>
        <v>0</v>
      </c>
      <c r="Z515" s="46">
        <f t="shared" si="67"/>
        <v>70791.56</v>
      </c>
      <c r="AA515" s="46">
        <f t="shared" si="68"/>
        <v>0</v>
      </c>
      <c r="AB515" s="46">
        <f t="shared" si="69"/>
        <v>0</v>
      </c>
      <c r="AC515" s="45"/>
      <c r="AF515" s="33">
        <f t="shared" si="70"/>
        <v>0</v>
      </c>
      <c r="AH515" s="24">
        <f t="shared" si="71"/>
        <v>0</v>
      </c>
    </row>
    <row r="516" spans="1:34" x14ac:dyDescent="0.35">
      <c r="A516" t="s">
        <v>544</v>
      </c>
      <c r="C516" s="26" t="s">
        <v>3440</v>
      </c>
      <c r="D516" s="26" t="s">
        <v>3554</v>
      </c>
      <c r="E516" s="19">
        <v>38352</v>
      </c>
      <c r="F516" s="26" t="s">
        <v>3441</v>
      </c>
      <c r="G516" s="26" t="s">
        <v>3442</v>
      </c>
      <c r="H516" s="19" t="str">
        <f>VLOOKUP(E516,Subjective!$A$5:$B$1439,2,FALSE)</f>
        <v>SLA : Betsi Cadwaladr University Local Health Board</v>
      </c>
      <c r="I516" s="44">
        <v>200041.78</v>
      </c>
      <c r="J516" s="45"/>
      <c r="K516" s="45">
        <f t="shared" si="64"/>
        <v>200041.78</v>
      </c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6">
        <f t="shared" si="65"/>
        <v>0</v>
      </c>
      <c r="X516" s="45">
        <f t="shared" si="66"/>
        <v>0</v>
      </c>
      <c r="Y516" s="45">
        <f t="shared" si="72"/>
        <v>0</v>
      </c>
      <c r="Z516" s="46">
        <f t="shared" si="67"/>
        <v>200041.78</v>
      </c>
      <c r="AA516" s="46">
        <f t="shared" si="68"/>
        <v>0</v>
      </c>
      <c r="AB516" s="46">
        <f t="shared" si="69"/>
        <v>0</v>
      </c>
      <c r="AC516" s="45"/>
      <c r="AF516" s="33">
        <f t="shared" si="70"/>
        <v>0</v>
      </c>
      <c r="AH516" s="24">
        <f t="shared" si="71"/>
        <v>0</v>
      </c>
    </row>
    <row r="517" spans="1:34" x14ac:dyDescent="0.35">
      <c r="A517" t="s">
        <v>545</v>
      </c>
      <c r="C517" s="26" t="s">
        <v>3440</v>
      </c>
      <c r="D517" s="26" t="s">
        <v>3554</v>
      </c>
      <c r="E517" s="19">
        <v>38352</v>
      </c>
      <c r="F517" s="26" t="s">
        <v>3441</v>
      </c>
      <c r="G517" s="26" t="s">
        <v>3445</v>
      </c>
      <c r="H517" s="19" t="str">
        <f>VLOOKUP(E517,Subjective!$A$5:$B$1439,2,FALSE)</f>
        <v>SLA : Betsi Cadwaladr University Local Health Board</v>
      </c>
      <c r="I517" s="44">
        <v>100020.89</v>
      </c>
      <c r="J517" s="45"/>
      <c r="K517" s="45">
        <f t="shared" si="64"/>
        <v>100020.89</v>
      </c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6">
        <f t="shared" si="65"/>
        <v>0</v>
      </c>
      <c r="X517" s="45">
        <f t="shared" si="66"/>
        <v>0</v>
      </c>
      <c r="Y517" s="45">
        <f t="shared" si="72"/>
        <v>0</v>
      </c>
      <c r="Z517" s="46">
        <f t="shared" si="67"/>
        <v>100020.89</v>
      </c>
      <c r="AA517" s="46">
        <f t="shared" si="68"/>
        <v>0</v>
      </c>
      <c r="AB517" s="46">
        <f t="shared" si="69"/>
        <v>0</v>
      </c>
      <c r="AC517" s="45"/>
      <c r="AF517" s="33">
        <f t="shared" si="70"/>
        <v>0</v>
      </c>
      <c r="AH517" s="24">
        <f t="shared" si="71"/>
        <v>0</v>
      </c>
    </row>
    <row r="518" spans="1:34" x14ac:dyDescent="0.35">
      <c r="A518" t="s">
        <v>546</v>
      </c>
      <c r="C518" s="26" t="s">
        <v>3440</v>
      </c>
      <c r="D518" s="26" t="s">
        <v>3554</v>
      </c>
      <c r="E518" s="19">
        <v>38353</v>
      </c>
      <c r="F518" s="26" t="s">
        <v>3441</v>
      </c>
      <c r="G518" s="26" t="s">
        <v>3442</v>
      </c>
      <c r="H518" s="19" t="str">
        <f>VLOOKUP(E518,Subjective!$A$5:$B$1439,2,FALSE)</f>
        <v>SLA : Aneurin Bevan Local Health Board</v>
      </c>
      <c r="I518" s="44">
        <v>77566.44</v>
      </c>
      <c r="J518" s="45"/>
      <c r="K518" s="45">
        <f t="shared" si="64"/>
        <v>77566.44</v>
      </c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6">
        <f t="shared" si="65"/>
        <v>0</v>
      </c>
      <c r="X518" s="45">
        <f t="shared" si="66"/>
        <v>0</v>
      </c>
      <c r="Y518" s="45">
        <f t="shared" si="72"/>
        <v>0</v>
      </c>
      <c r="Z518" s="46">
        <f t="shared" si="67"/>
        <v>77566.44</v>
      </c>
      <c r="AA518" s="46">
        <f t="shared" si="68"/>
        <v>0</v>
      </c>
      <c r="AB518" s="46">
        <f t="shared" si="69"/>
        <v>0</v>
      </c>
      <c r="AC518" s="45"/>
      <c r="AF518" s="33">
        <f t="shared" si="70"/>
        <v>0</v>
      </c>
      <c r="AH518" s="24">
        <f t="shared" si="71"/>
        <v>0</v>
      </c>
    </row>
    <row r="519" spans="1:34" x14ac:dyDescent="0.35">
      <c r="A519" t="s">
        <v>547</v>
      </c>
      <c r="C519" s="26" t="s">
        <v>3440</v>
      </c>
      <c r="D519" s="26" t="s">
        <v>3554</v>
      </c>
      <c r="E519" s="19">
        <v>38353</v>
      </c>
      <c r="F519" s="26" t="s">
        <v>3441</v>
      </c>
      <c r="G519" s="26" t="s">
        <v>3449</v>
      </c>
      <c r="H519" s="19" t="str">
        <f>VLOOKUP(E519,Subjective!$A$5:$B$1439,2,FALSE)</f>
        <v>SLA : Aneurin Bevan Local Health Board</v>
      </c>
      <c r="I519" s="44">
        <v>38783.22</v>
      </c>
      <c r="J519" s="45"/>
      <c r="K519" s="45">
        <f t="shared" si="64"/>
        <v>38783.22</v>
      </c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6">
        <f t="shared" si="65"/>
        <v>0</v>
      </c>
      <c r="X519" s="45">
        <f t="shared" si="66"/>
        <v>0</v>
      </c>
      <c r="Y519" s="45">
        <f t="shared" si="72"/>
        <v>0</v>
      </c>
      <c r="Z519" s="46">
        <f t="shared" si="67"/>
        <v>38783.22</v>
      </c>
      <c r="AA519" s="46">
        <f t="shared" si="68"/>
        <v>0</v>
      </c>
      <c r="AB519" s="46">
        <f t="shared" si="69"/>
        <v>0</v>
      </c>
      <c r="AC519" s="45"/>
      <c r="AF519" s="33">
        <f t="shared" si="70"/>
        <v>0</v>
      </c>
      <c r="AH519" s="24">
        <f t="shared" si="71"/>
        <v>0</v>
      </c>
    </row>
    <row r="520" spans="1:34" x14ac:dyDescent="0.35">
      <c r="A520" t="s">
        <v>548</v>
      </c>
      <c r="C520" s="26" t="s">
        <v>3440</v>
      </c>
      <c r="D520" s="26" t="s">
        <v>3554</v>
      </c>
      <c r="E520" s="19">
        <v>38354</v>
      </c>
      <c r="F520" s="26" t="s">
        <v>3441</v>
      </c>
      <c r="G520" s="26" t="s">
        <v>3442</v>
      </c>
      <c r="H520" s="19" t="str">
        <f>VLOOKUP(E520,Subjective!$A$5:$B$1439,2,FALSE)</f>
        <v>SLA : Cwm Taf Local Health Board</v>
      </c>
      <c r="I520" s="44">
        <v>66881.399999999994</v>
      </c>
      <c r="J520" s="45"/>
      <c r="K520" s="45">
        <f t="shared" si="64"/>
        <v>66881.399999999994</v>
      </c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6">
        <f t="shared" si="65"/>
        <v>0</v>
      </c>
      <c r="X520" s="45">
        <f t="shared" si="66"/>
        <v>0</v>
      </c>
      <c r="Y520" s="45">
        <f t="shared" si="72"/>
        <v>0</v>
      </c>
      <c r="Z520" s="46">
        <f t="shared" si="67"/>
        <v>66881.399999999994</v>
      </c>
      <c r="AA520" s="46">
        <f t="shared" si="68"/>
        <v>0</v>
      </c>
      <c r="AB520" s="46">
        <f t="shared" si="69"/>
        <v>0</v>
      </c>
      <c r="AC520" s="45"/>
      <c r="AF520" s="33">
        <f t="shared" si="70"/>
        <v>0</v>
      </c>
      <c r="AH520" s="24">
        <f t="shared" si="71"/>
        <v>0</v>
      </c>
    </row>
    <row r="521" spans="1:34" x14ac:dyDescent="0.35">
      <c r="A521" t="s">
        <v>549</v>
      </c>
      <c r="C521" s="26" t="s">
        <v>3440</v>
      </c>
      <c r="D521" s="26" t="s">
        <v>3554</v>
      </c>
      <c r="E521" s="19">
        <v>38354</v>
      </c>
      <c r="F521" s="26" t="s">
        <v>3441</v>
      </c>
      <c r="G521" s="26" t="s">
        <v>3451</v>
      </c>
      <c r="H521" s="19" t="str">
        <f>VLOOKUP(E521,Subjective!$A$5:$B$1439,2,FALSE)</f>
        <v>SLA : Cwm Taf Local Health Board</v>
      </c>
      <c r="I521" s="44">
        <v>33440.699999999997</v>
      </c>
      <c r="J521" s="45"/>
      <c r="K521" s="45">
        <f t="shared" si="64"/>
        <v>33440.699999999997</v>
      </c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6">
        <f t="shared" si="65"/>
        <v>0</v>
      </c>
      <c r="X521" s="45">
        <f t="shared" si="66"/>
        <v>0</v>
      </c>
      <c r="Y521" s="45">
        <f t="shared" si="72"/>
        <v>0</v>
      </c>
      <c r="Z521" s="46">
        <f t="shared" si="67"/>
        <v>33440.699999999997</v>
      </c>
      <c r="AA521" s="46">
        <f t="shared" si="68"/>
        <v>0</v>
      </c>
      <c r="AB521" s="46">
        <f t="shared" si="69"/>
        <v>0</v>
      </c>
      <c r="AC521" s="45"/>
      <c r="AF521" s="33">
        <f t="shared" si="70"/>
        <v>0</v>
      </c>
      <c r="AH521" s="24">
        <f t="shared" si="71"/>
        <v>0</v>
      </c>
    </row>
    <row r="522" spans="1:34" x14ac:dyDescent="0.35">
      <c r="A522" t="s">
        <v>550</v>
      </c>
      <c r="C522" s="26" t="s">
        <v>3440</v>
      </c>
      <c r="D522" s="26" t="s">
        <v>3554</v>
      </c>
      <c r="E522" s="19">
        <v>38355</v>
      </c>
      <c r="F522" s="26" t="s">
        <v>3441</v>
      </c>
      <c r="G522" s="26" t="s">
        <v>3442</v>
      </c>
      <c r="H522" s="19" t="str">
        <f>VLOOKUP(E522,Subjective!$A$5:$B$1439,2,FALSE)</f>
        <v>SLA : Abertawe Bro Morgannwg University Local Health Board</v>
      </c>
      <c r="I522" s="44">
        <v>181320.22</v>
      </c>
      <c r="J522" s="45"/>
      <c r="K522" s="45">
        <f t="shared" si="64"/>
        <v>181320.22</v>
      </c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6">
        <f t="shared" si="65"/>
        <v>0</v>
      </c>
      <c r="X522" s="45">
        <f t="shared" si="66"/>
        <v>0</v>
      </c>
      <c r="Y522" s="45">
        <f t="shared" si="72"/>
        <v>0</v>
      </c>
      <c r="Z522" s="46">
        <f t="shared" si="67"/>
        <v>181320.22</v>
      </c>
      <c r="AA522" s="46">
        <f t="shared" si="68"/>
        <v>0</v>
      </c>
      <c r="AB522" s="46">
        <f t="shared" si="69"/>
        <v>0</v>
      </c>
      <c r="AC522" s="45"/>
      <c r="AF522" s="33">
        <f t="shared" si="70"/>
        <v>0</v>
      </c>
      <c r="AH522" s="24">
        <f t="shared" si="71"/>
        <v>0</v>
      </c>
    </row>
    <row r="523" spans="1:34" x14ac:dyDescent="0.35">
      <c r="A523" t="s">
        <v>551</v>
      </c>
      <c r="C523" s="26" t="s">
        <v>3440</v>
      </c>
      <c r="D523" s="26" t="s">
        <v>3554</v>
      </c>
      <c r="E523" s="19">
        <v>38355</v>
      </c>
      <c r="F523" s="26" t="s">
        <v>3441</v>
      </c>
      <c r="G523" s="26" t="s">
        <v>3448</v>
      </c>
      <c r="H523" s="19" t="str">
        <f>VLOOKUP(E523,Subjective!$A$5:$B$1439,2,FALSE)</f>
        <v>SLA : Abertawe Bro Morgannwg University Local Health Board</v>
      </c>
      <c r="I523" s="44">
        <v>90660.11</v>
      </c>
      <c r="J523" s="45"/>
      <c r="K523" s="45">
        <f t="shared" si="64"/>
        <v>90660.11</v>
      </c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6">
        <f t="shared" si="65"/>
        <v>0</v>
      </c>
      <c r="X523" s="45">
        <f t="shared" si="66"/>
        <v>0</v>
      </c>
      <c r="Y523" s="45">
        <f t="shared" si="72"/>
        <v>0</v>
      </c>
      <c r="Z523" s="46">
        <f t="shared" si="67"/>
        <v>90660.11</v>
      </c>
      <c r="AA523" s="46">
        <f t="shared" si="68"/>
        <v>0</v>
      </c>
      <c r="AB523" s="46">
        <f t="shared" si="69"/>
        <v>0</v>
      </c>
      <c r="AC523" s="45"/>
      <c r="AF523" s="33">
        <f t="shared" si="70"/>
        <v>0</v>
      </c>
      <c r="AH523" s="24">
        <f t="shared" si="71"/>
        <v>0</v>
      </c>
    </row>
    <row r="524" spans="1:34" x14ac:dyDescent="0.35">
      <c r="A524" t="s">
        <v>552</v>
      </c>
      <c r="C524" s="26" t="s">
        <v>3440</v>
      </c>
      <c r="D524" s="26" t="s">
        <v>3554</v>
      </c>
      <c r="E524" s="19">
        <v>38356</v>
      </c>
      <c r="F524" s="26" t="s">
        <v>3441</v>
      </c>
      <c r="G524" s="26" t="s">
        <v>3442</v>
      </c>
      <c r="H524" s="19" t="str">
        <f>VLOOKUP(E524,Subjective!$A$5:$B$1439,2,FALSE)</f>
        <v>SLA : Hywel Dda Local Health Board</v>
      </c>
      <c r="I524" s="44">
        <v>97914.43</v>
      </c>
      <c r="J524" s="45"/>
      <c r="K524" s="45">
        <f t="shared" ref="K524:K587" si="73">I524</f>
        <v>97914.43</v>
      </c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6">
        <f t="shared" si="65"/>
        <v>0</v>
      </c>
      <c r="X524" s="45">
        <f t="shared" si="66"/>
        <v>0</v>
      </c>
      <c r="Y524" s="45">
        <f t="shared" si="72"/>
        <v>0</v>
      </c>
      <c r="Z524" s="46">
        <f t="shared" si="67"/>
        <v>97914.43</v>
      </c>
      <c r="AA524" s="46">
        <f t="shared" si="68"/>
        <v>0</v>
      </c>
      <c r="AB524" s="46">
        <f t="shared" si="69"/>
        <v>0</v>
      </c>
      <c r="AC524" s="45"/>
      <c r="AF524" s="33">
        <f t="shared" si="70"/>
        <v>0</v>
      </c>
      <c r="AH524" s="24">
        <f t="shared" si="71"/>
        <v>0</v>
      </c>
    </row>
    <row r="525" spans="1:34" x14ac:dyDescent="0.35">
      <c r="A525" t="s">
        <v>553</v>
      </c>
      <c r="C525" s="26" t="s">
        <v>3440</v>
      </c>
      <c r="D525" s="26" t="s">
        <v>3554</v>
      </c>
      <c r="E525" s="19">
        <v>38356</v>
      </c>
      <c r="F525" s="26" t="s">
        <v>3441</v>
      </c>
      <c r="G525" s="26" t="s">
        <v>3452</v>
      </c>
      <c r="H525" s="19" t="str">
        <f>VLOOKUP(E525,Subjective!$A$5:$B$1439,2,FALSE)</f>
        <v>SLA : Hywel Dda Local Health Board</v>
      </c>
      <c r="I525" s="44">
        <v>48957.21</v>
      </c>
      <c r="J525" s="45"/>
      <c r="K525" s="45">
        <f t="shared" si="73"/>
        <v>48957.21</v>
      </c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6">
        <f t="shared" si="65"/>
        <v>0</v>
      </c>
      <c r="X525" s="45">
        <f t="shared" si="66"/>
        <v>0</v>
      </c>
      <c r="Y525" s="45">
        <f t="shared" si="72"/>
        <v>0</v>
      </c>
      <c r="Z525" s="46">
        <f t="shared" si="67"/>
        <v>48957.21</v>
      </c>
      <c r="AA525" s="46">
        <f t="shared" si="68"/>
        <v>0</v>
      </c>
      <c r="AB525" s="46">
        <f t="shared" si="69"/>
        <v>0</v>
      </c>
      <c r="AC525" s="45"/>
      <c r="AF525" s="33">
        <f t="shared" si="70"/>
        <v>0</v>
      </c>
      <c r="AH525" s="24">
        <f t="shared" si="71"/>
        <v>0</v>
      </c>
    </row>
    <row r="526" spans="1:34" x14ac:dyDescent="0.35">
      <c r="A526" t="s">
        <v>554</v>
      </c>
      <c r="C526" s="26" t="s">
        <v>3440</v>
      </c>
      <c r="D526" s="26" t="s">
        <v>3554</v>
      </c>
      <c r="E526" s="19">
        <v>38357</v>
      </c>
      <c r="F526" s="26" t="s">
        <v>3441</v>
      </c>
      <c r="G526" s="26" t="s">
        <v>3442</v>
      </c>
      <c r="H526" s="19" t="str">
        <f>VLOOKUP(E526,Subjective!$A$5:$B$1439,2,FALSE)</f>
        <v>SLA : Powys Teaching Local Health Board</v>
      </c>
      <c r="I526" s="44">
        <v>15369.56</v>
      </c>
      <c r="J526" s="45"/>
      <c r="K526" s="45">
        <f t="shared" si="73"/>
        <v>15369.56</v>
      </c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6">
        <f t="shared" ref="W526:W589" si="74">AF526</f>
        <v>0</v>
      </c>
      <c r="X526" s="45">
        <f t="shared" ref="X526:X589" si="75">IF(LEFT(E526,1)="2",I526,0)</f>
        <v>0</v>
      </c>
      <c r="Y526" s="45">
        <f t="shared" si="72"/>
        <v>0</v>
      </c>
      <c r="Z526" s="46">
        <f t="shared" ref="Z526:Z589" si="76">IFERROR(_xlfn.IFS(D526="M350",I526,D526="M360",I526),0)</f>
        <v>15369.56</v>
      </c>
      <c r="AA526" s="46">
        <f t="shared" ref="AA526:AA589" si="77">IFERROR(_xlfn.IFS(D526="M370",I526),0)</f>
        <v>0</v>
      </c>
      <c r="AB526" s="46">
        <f t="shared" ref="AB526:AB589" si="78">IFERROR(_xlfn.IFS(D526="N100",I526,D526="N102",I526,D526="N103",I526,D526="N104",I526,D526="N105",I526,D526="N106",I526,D526="N107",I526,D526="N108",I526,D526="N109",I526,D526="N110",I526,D526="N111",I526,D526="N112",I526,D526="N113",I526,D526="N114",I526,D526="N115",I526,D526="N116",I526,D526="N117",I526,D526="N118",I526,D526="N119",I526,D526="N120",I526,D526="N121",I526,D526="N122",I526,D526="N123",I526,D526="N124",I526,D526="N125",I526,D526="N126",I526,D526="N127",I526,D526="N128",I526,D526="N129",I526,D526="N130",I526,D526="N132",I526,D526="N133",I526,D526="N134",I526,D526="N135",I526,D526="N136",I526,D526="N137",I526,D526="N138",I526,D526="N140",I526),0)</f>
        <v>0</v>
      </c>
      <c r="AC526" s="45"/>
      <c r="AF526" s="33">
        <f t="shared" ref="AF526:AF589" si="79">IF(AND(E526&gt;=$AE$10,E526&lt;=$AF$10),I526,0)</f>
        <v>0</v>
      </c>
      <c r="AH526" s="24">
        <f t="shared" ref="AH526:AH589" si="80">SUM(U526:AB526)-K526</f>
        <v>0</v>
      </c>
    </row>
    <row r="527" spans="1:34" x14ac:dyDescent="0.35">
      <c r="A527" t="s">
        <v>555</v>
      </c>
      <c r="C527" s="26" t="s">
        <v>3440</v>
      </c>
      <c r="D527" s="26" t="s">
        <v>3554</v>
      </c>
      <c r="E527" s="19">
        <v>38357</v>
      </c>
      <c r="F527" s="26" t="s">
        <v>3441</v>
      </c>
      <c r="G527" s="26" t="s">
        <v>3453</v>
      </c>
      <c r="H527" s="19" t="str">
        <f>VLOOKUP(E527,Subjective!$A$5:$B$1439,2,FALSE)</f>
        <v>SLA : Powys Teaching Local Health Board</v>
      </c>
      <c r="I527" s="44">
        <v>7684.78</v>
      </c>
      <c r="J527" s="45"/>
      <c r="K527" s="45">
        <f t="shared" si="73"/>
        <v>7684.78</v>
      </c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6">
        <f t="shared" si="74"/>
        <v>0</v>
      </c>
      <c r="X527" s="45">
        <f t="shared" si="75"/>
        <v>0</v>
      </c>
      <c r="Y527" s="45">
        <f t="shared" si="72"/>
        <v>0</v>
      </c>
      <c r="Z527" s="46">
        <f t="shared" si="76"/>
        <v>7684.78</v>
      </c>
      <c r="AA527" s="46">
        <f t="shared" si="77"/>
        <v>0</v>
      </c>
      <c r="AB527" s="46">
        <f t="shared" si="78"/>
        <v>0</v>
      </c>
      <c r="AC527" s="45"/>
      <c r="AF527" s="33">
        <f t="shared" si="79"/>
        <v>0</v>
      </c>
      <c r="AH527" s="24">
        <f t="shared" si="80"/>
        <v>0</v>
      </c>
    </row>
    <row r="528" spans="1:34" x14ac:dyDescent="0.35">
      <c r="A528" t="s">
        <v>556</v>
      </c>
      <c r="C528" s="26" t="s">
        <v>3440</v>
      </c>
      <c r="D528" s="26" t="s">
        <v>3555</v>
      </c>
      <c r="E528" s="19">
        <v>32080</v>
      </c>
      <c r="F528" s="26" t="s">
        <v>3441</v>
      </c>
      <c r="G528" s="26" t="s">
        <v>3442</v>
      </c>
      <c r="H528" s="19" t="str">
        <f>VLOOKUP(E528,Subjective!$A$5:$B$1439,2,FALSE)</f>
        <v>Catering Equipment - Leases</v>
      </c>
      <c r="I528" s="44">
        <v>935.52</v>
      </c>
      <c r="J528" s="45"/>
      <c r="K528" s="45">
        <f t="shared" si="73"/>
        <v>935.52</v>
      </c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6">
        <f t="shared" si="74"/>
        <v>0</v>
      </c>
      <c r="X528" s="45">
        <f t="shared" si="75"/>
        <v>0</v>
      </c>
      <c r="Y528" s="45">
        <f t="shared" si="72"/>
        <v>0</v>
      </c>
      <c r="Z528" s="46">
        <f t="shared" si="76"/>
        <v>0</v>
      </c>
      <c r="AA528" s="46">
        <f t="shared" si="77"/>
        <v>935.52</v>
      </c>
      <c r="AB528" s="46">
        <f t="shared" si="78"/>
        <v>0</v>
      </c>
      <c r="AC528" s="45"/>
      <c r="AF528" s="33">
        <f t="shared" si="79"/>
        <v>0</v>
      </c>
      <c r="AH528" s="24">
        <f t="shared" si="80"/>
        <v>0</v>
      </c>
    </row>
    <row r="529" spans="1:34" x14ac:dyDescent="0.35">
      <c r="A529" t="s">
        <v>557</v>
      </c>
      <c r="C529" s="26" t="s">
        <v>3440</v>
      </c>
      <c r="D529" s="26" t="s">
        <v>3555</v>
      </c>
      <c r="E529" s="19">
        <v>33610</v>
      </c>
      <c r="F529" s="26" t="s">
        <v>3441</v>
      </c>
      <c r="G529" s="26" t="s">
        <v>3442</v>
      </c>
      <c r="H529" s="19" t="str">
        <f>VLOOKUP(E529,Subjective!$A$5:$B$1439,2,FALSE)</f>
        <v>Travel &amp; Subsistence</v>
      </c>
      <c r="I529" s="44">
        <v>102.76</v>
      </c>
      <c r="J529" s="45"/>
      <c r="K529" s="45">
        <f t="shared" si="73"/>
        <v>102.76</v>
      </c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6">
        <f t="shared" si="74"/>
        <v>0</v>
      </c>
      <c r="X529" s="45">
        <f t="shared" si="75"/>
        <v>0</v>
      </c>
      <c r="Y529" s="45">
        <f t="shared" si="72"/>
        <v>0</v>
      </c>
      <c r="Z529" s="46">
        <f t="shared" si="76"/>
        <v>0</v>
      </c>
      <c r="AA529" s="46">
        <f t="shared" si="77"/>
        <v>102.76</v>
      </c>
      <c r="AB529" s="46">
        <f t="shared" si="78"/>
        <v>0</v>
      </c>
      <c r="AC529" s="45"/>
      <c r="AF529" s="33">
        <f t="shared" si="79"/>
        <v>0</v>
      </c>
      <c r="AH529" s="24">
        <f t="shared" si="80"/>
        <v>0</v>
      </c>
    </row>
    <row r="530" spans="1:34" x14ac:dyDescent="0.35">
      <c r="A530" t="s">
        <v>558</v>
      </c>
      <c r="C530" s="26" t="s">
        <v>3440</v>
      </c>
      <c r="D530" s="26" t="s">
        <v>3555</v>
      </c>
      <c r="E530" s="19">
        <v>33640</v>
      </c>
      <c r="F530" s="26" t="s">
        <v>3441</v>
      </c>
      <c r="G530" s="26" t="s">
        <v>3442</v>
      </c>
      <c r="H530" s="19" t="str">
        <f>VLOOKUP(E530,Subjective!$A$5:$B$1439,2,FALSE)</f>
        <v>Interview Expenses</v>
      </c>
      <c r="I530" s="44">
        <v>1725.48</v>
      </c>
      <c r="J530" s="45"/>
      <c r="K530" s="45">
        <f t="shared" si="73"/>
        <v>1725.48</v>
      </c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6">
        <f t="shared" si="74"/>
        <v>0</v>
      </c>
      <c r="X530" s="45">
        <f t="shared" si="75"/>
        <v>0</v>
      </c>
      <c r="Y530" s="45">
        <f t="shared" si="72"/>
        <v>0</v>
      </c>
      <c r="Z530" s="46">
        <f t="shared" si="76"/>
        <v>0</v>
      </c>
      <c r="AA530" s="46">
        <f t="shared" si="77"/>
        <v>1725.48</v>
      </c>
      <c r="AB530" s="46">
        <f t="shared" si="78"/>
        <v>0</v>
      </c>
      <c r="AC530" s="45"/>
      <c r="AF530" s="33">
        <f t="shared" si="79"/>
        <v>0</v>
      </c>
      <c r="AH530" s="24">
        <f t="shared" si="80"/>
        <v>0</v>
      </c>
    </row>
    <row r="531" spans="1:34" x14ac:dyDescent="0.35">
      <c r="A531" t="s">
        <v>559</v>
      </c>
      <c r="C531" s="26" t="s">
        <v>3440</v>
      </c>
      <c r="D531" s="26" t="s">
        <v>3555</v>
      </c>
      <c r="E531" s="19">
        <v>34200</v>
      </c>
      <c r="F531" s="26" t="s">
        <v>3441</v>
      </c>
      <c r="G531" s="26" t="s">
        <v>3442</v>
      </c>
      <c r="H531" s="19" t="str">
        <f>VLOOKUP(E531,Subjective!$A$5:$B$1439,2,FALSE)</f>
        <v>Training Expenses</v>
      </c>
      <c r="I531" s="44">
        <v>3548.48</v>
      </c>
      <c r="J531" s="45"/>
      <c r="K531" s="45">
        <f t="shared" si="73"/>
        <v>3548.48</v>
      </c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6">
        <f t="shared" si="74"/>
        <v>0</v>
      </c>
      <c r="X531" s="45">
        <f t="shared" si="75"/>
        <v>0</v>
      </c>
      <c r="Y531" s="45">
        <f t="shared" si="72"/>
        <v>0</v>
      </c>
      <c r="Z531" s="46">
        <f t="shared" si="76"/>
        <v>0</v>
      </c>
      <c r="AA531" s="46">
        <f t="shared" si="77"/>
        <v>3548.48</v>
      </c>
      <c r="AB531" s="46">
        <f t="shared" si="78"/>
        <v>0</v>
      </c>
      <c r="AC531" s="45"/>
      <c r="AF531" s="33">
        <f t="shared" si="79"/>
        <v>0</v>
      </c>
      <c r="AH531" s="24">
        <f t="shared" si="80"/>
        <v>0</v>
      </c>
    </row>
    <row r="532" spans="1:34" x14ac:dyDescent="0.35">
      <c r="A532" t="s">
        <v>560</v>
      </c>
      <c r="C532" s="26" t="s">
        <v>3440</v>
      </c>
      <c r="D532" s="26" t="s">
        <v>3555</v>
      </c>
      <c r="E532" s="19">
        <v>38410</v>
      </c>
      <c r="F532" s="26" t="s">
        <v>3556</v>
      </c>
      <c r="G532" s="26" t="s">
        <v>3442</v>
      </c>
      <c r="H532" s="19" t="str">
        <f>VLOOKUP(E532,Subjective!$A$5:$B$1439,2,FALSE)</f>
        <v>WDU Student Salary Reimbursements</v>
      </c>
      <c r="I532" s="44">
        <v>256950</v>
      </c>
      <c r="J532" s="45"/>
      <c r="K532" s="45">
        <f t="shared" si="73"/>
        <v>256950</v>
      </c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6">
        <f t="shared" si="74"/>
        <v>0</v>
      </c>
      <c r="X532" s="45">
        <f t="shared" si="75"/>
        <v>0</v>
      </c>
      <c r="Y532" s="45">
        <f t="shared" si="72"/>
        <v>0</v>
      </c>
      <c r="Z532" s="46">
        <f t="shared" si="76"/>
        <v>0</v>
      </c>
      <c r="AA532" s="46">
        <f t="shared" si="77"/>
        <v>256950</v>
      </c>
      <c r="AB532" s="46">
        <f t="shared" si="78"/>
        <v>0</v>
      </c>
      <c r="AC532" s="45"/>
      <c r="AF532" s="33">
        <f t="shared" si="79"/>
        <v>0</v>
      </c>
      <c r="AH532" s="24">
        <f t="shared" si="80"/>
        <v>0</v>
      </c>
    </row>
    <row r="533" spans="1:34" x14ac:dyDescent="0.35">
      <c r="A533" t="s">
        <v>561</v>
      </c>
      <c r="C533" s="26" t="s">
        <v>3440</v>
      </c>
      <c r="D533" s="26" t="s">
        <v>3555</v>
      </c>
      <c r="E533" s="19">
        <v>38410</v>
      </c>
      <c r="F533" s="26" t="s">
        <v>3557</v>
      </c>
      <c r="G533" s="26" t="s">
        <v>3442</v>
      </c>
      <c r="H533" s="19" t="str">
        <f>VLOOKUP(E533,Subjective!$A$5:$B$1439,2,FALSE)</f>
        <v>WDU Student Salary Reimbursements</v>
      </c>
      <c r="I533" s="44">
        <v>84207</v>
      </c>
      <c r="J533" s="45"/>
      <c r="K533" s="45">
        <f t="shared" si="73"/>
        <v>84207</v>
      </c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6">
        <f t="shared" si="74"/>
        <v>0</v>
      </c>
      <c r="X533" s="45">
        <f t="shared" si="75"/>
        <v>0</v>
      </c>
      <c r="Y533" s="45">
        <f t="shared" si="72"/>
        <v>0</v>
      </c>
      <c r="Z533" s="46">
        <f t="shared" si="76"/>
        <v>0</v>
      </c>
      <c r="AA533" s="46">
        <f t="shared" si="77"/>
        <v>84207</v>
      </c>
      <c r="AB533" s="46">
        <f t="shared" si="78"/>
        <v>0</v>
      </c>
      <c r="AC533" s="45"/>
      <c r="AF533" s="33">
        <f t="shared" si="79"/>
        <v>0</v>
      </c>
      <c r="AH533" s="24">
        <f t="shared" si="80"/>
        <v>0</v>
      </c>
    </row>
    <row r="534" spans="1:34" x14ac:dyDescent="0.35">
      <c r="A534" t="s">
        <v>562</v>
      </c>
      <c r="C534" s="26" t="s">
        <v>3440</v>
      </c>
      <c r="D534" s="26" t="s">
        <v>3558</v>
      </c>
      <c r="E534" s="19">
        <v>22250</v>
      </c>
      <c r="F534" s="26" t="s">
        <v>3441</v>
      </c>
      <c r="G534" s="26" t="s">
        <v>3442</v>
      </c>
      <c r="H534" s="19" t="str">
        <f>VLOOKUP(E534,Subjective!$A$5:$B$1439,2,FALSE)</f>
        <v>Specialist Dental Officer</v>
      </c>
      <c r="I534" s="44">
        <v>73190.149999999994</v>
      </c>
      <c r="J534" s="45"/>
      <c r="K534" s="45">
        <f t="shared" si="73"/>
        <v>73190.149999999994</v>
      </c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6">
        <f t="shared" si="74"/>
        <v>0</v>
      </c>
      <c r="X534" s="45">
        <f t="shared" si="75"/>
        <v>73190.149999999994</v>
      </c>
      <c r="Y534" s="45">
        <f t="shared" si="72"/>
        <v>0</v>
      </c>
      <c r="Z534" s="46">
        <f t="shared" si="76"/>
        <v>0</v>
      </c>
      <c r="AA534" s="46">
        <f t="shared" si="77"/>
        <v>0</v>
      </c>
      <c r="AB534" s="46">
        <f t="shared" si="78"/>
        <v>0</v>
      </c>
      <c r="AC534" s="45"/>
      <c r="AF534" s="33">
        <f t="shared" si="79"/>
        <v>0</v>
      </c>
      <c r="AH534" s="24">
        <f t="shared" si="80"/>
        <v>0</v>
      </c>
    </row>
    <row r="535" spans="1:34" x14ac:dyDescent="0.35">
      <c r="A535" t="s">
        <v>563</v>
      </c>
      <c r="C535" s="26" t="s">
        <v>3440</v>
      </c>
      <c r="D535" s="26" t="s">
        <v>3558</v>
      </c>
      <c r="E535" s="19" t="s">
        <v>1788</v>
      </c>
      <c r="F535" s="26" t="s">
        <v>3441</v>
      </c>
      <c r="G535" s="26" t="s">
        <v>3442</v>
      </c>
      <c r="H535" s="19" t="str">
        <f>VLOOKUP(E535,Subjective!$A$5:$B$1439,2,FALSE)</f>
        <v>Admin &amp; Clerical Band 4</v>
      </c>
      <c r="I535" s="44">
        <v>4180.93</v>
      </c>
      <c r="J535" s="45"/>
      <c r="K535" s="45">
        <f t="shared" si="73"/>
        <v>4180.93</v>
      </c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6">
        <f t="shared" si="74"/>
        <v>0</v>
      </c>
      <c r="X535" s="45">
        <f t="shared" si="75"/>
        <v>4180.93</v>
      </c>
      <c r="Y535" s="45">
        <f t="shared" si="72"/>
        <v>0</v>
      </c>
      <c r="Z535" s="46">
        <f t="shared" si="76"/>
        <v>0</v>
      </c>
      <c r="AA535" s="46">
        <f t="shared" si="77"/>
        <v>0</v>
      </c>
      <c r="AB535" s="46">
        <f t="shared" si="78"/>
        <v>0</v>
      </c>
      <c r="AC535" s="45"/>
      <c r="AF535" s="33">
        <f t="shared" si="79"/>
        <v>0</v>
      </c>
      <c r="AH535" s="24">
        <f t="shared" si="80"/>
        <v>0</v>
      </c>
    </row>
    <row r="536" spans="1:34" x14ac:dyDescent="0.35">
      <c r="A536" t="s">
        <v>564</v>
      </c>
      <c r="C536" s="26" t="s">
        <v>3440</v>
      </c>
      <c r="D536" s="26" t="s">
        <v>3558</v>
      </c>
      <c r="E536" s="19" t="s">
        <v>1790</v>
      </c>
      <c r="F536" s="26" t="s">
        <v>3441</v>
      </c>
      <c r="G536" s="26" t="s">
        <v>3442</v>
      </c>
      <c r="H536" s="19" t="str">
        <f>VLOOKUP(E536,Subjective!$A$5:$B$1439,2,FALSE)</f>
        <v>Admin &amp; Clerical Band 5</v>
      </c>
      <c r="I536" s="44">
        <v>4525.01</v>
      </c>
      <c r="J536" s="45"/>
      <c r="K536" s="45">
        <f t="shared" si="73"/>
        <v>4525.01</v>
      </c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6">
        <f t="shared" si="74"/>
        <v>0</v>
      </c>
      <c r="X536" s="45">
        <f t="shared" si="75"/>
        <v>4525.01</v>
      </c>
      <c r="Y536" s="45">
        <f t="shared" si="72"/>
        <v>0</v>
      </c>
      <c r="Z536" s="46">
        <f t="shared" si="76"/>
        <v>0</v>
      </c>
      <c r="AA536" s="46">
        <f t="shared" si="77"/>
        <v>0</v>
      </c>
      <c r="AB536" s="46">
        <f t="shared" si="78"/>
        <v>0</v>
      </c>
      <c r="AC536" s="45"/>
      <c r="AF536" s="33">
        <f t="shared" si="79"/>
        <v>0</v>
      </c>
      <c r="AH536" s="24">
        <f t="shared" si="80"/>
        <v>0</v>
      </c>
    </row>
    <row r="537" spans="1:34" x14ac:dyDescent="0.35">
      <c r="A537" t="s">
        <v>565</v>
      </c>
      <c r="C537" s="26" t="s">
        <v>3440</v>
      </c>
      <c r="D537" s="26" t="s">
        <v>3559</v>
      </c>
      <c r="E537" s="19">
        <v>22250</v>
      </c>
      <c r="F537" s="26" t="s">
        <v>3441</v>
      </c>
      <c r="G537" s="26" t="s">
        <v>3442</v>
      </c>
      <c r="H537" s="19" t="str">
        <f>VLOOKUP(E537,Subjective!$A$5:$B$1439,2,FALSE)</f>
        <v>Specialist Dental Officer</v>
      </c>
      <c r="I537" s="44">
        <v>37594.35</v>
      </c>
      <c r="J537" s="45"/>
      <c r="K537" s="45">
        <f t="shared" si="73"/>
        <v>37594.35</v>
      </c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6">
        <f t="shared" si="74"/>
        <v>0</v>
      </c>
      <c r="X537" s="45">
        <f t="shared" si="75"/>
        <v>37594.35</v>
      </c>
      <c r="Y537" s="45">
        <f t="shared" si="72"/>
        <v>0</v>
      </c>
      <c r="Z537" s="46">
        <f t="shared" si="76"/>
        <v>0</v>
      </c>
      <c r="AA537" s="46">
        <f t="shared" si="77"/>
        <v>0</v>
      </c>
      <c r="AB537" s="46">
        <f t="shared" si="78"/>
        <v>0</v>
      </c>
      <c r="AC537" s="45"/>
      <c r="AF537" s="33">
        <f t="shared" si="79"/>
        <v>0</v>
      </c>
      <c r="AH537" s="24">
        <f t="shared" si="80"/>
        <v>0</v>
      </c>
    </row>
    <row r="538" spans="1:34" x14ac:dyDescent="0.35">
      <c r="A538" t="s">
        <v>566</v>
      </c>
      <c r="C538" s="26" t="s">
        <v>3440</v>
      </c>
      <c r="D538" s="26" t="s">
        <v>3559</v>
      </c>
      <c r="E538" s="19" t="s">
        <v>1790</v>
      </c>
      <c r="F538" s="26" t="s">
        <v>3441</v>
      </c>
      <c r="G538" s="26" t="s">
        <v>3442</v>
      </c>
      <c r="H538" s="19" t="str">
        <f>VLOOKUP(E538,Subjective!$A$5:$B$1439,2,FALSE)</f>
        <v>Admin &amp; Clerical Band 5</v>
      </c>
      <c r="I538" s="44">
        <v>3616.54</v>
      </c>
      <c r="J538" s="45"/>
      <c r="K538" s="45">
        <f t="shared" si="73"/>
        <v>3616.54</v>
      </c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6">
        <f t="shared" si="74"/>
        <v>0</v>
      </c>
      <c r="X538" s="45">
        <f t="shared" si="75"/>
        <v>3616.54</v>
      </c>
      <c r="Y538" s="45">
        <f t="shared" si="72"/>
        <v>0</v>
      </c>
      <c r="Z538" s="46">
        <f t="shared" si="76"/>
        <v>0</v>
      </c>
      <c r="AA538" s="46">
        <f t="shared" si="77"/>
        <v>0</v>
      </c>
      <c r="AB538" s="46">
        <f t="shared" si="78"/>
        <v>0</v>
      </c>
      <c r="AC538" s="45"/>
      <c r="AF538" s="33">
        <f t="shared" si="79"/>
        <v>0</v>
      </c>
      <c r="AH538" s="24">
        <f t="shared" si="80"/>
        <v>0</v>
      </c>
    </row>
    <row r="539" spans="1:34" x14ac:dyDescent="0.35">
      <c r="A539" t="s">
        <v>567</v>
      </c>
      <c r="C539" s="26" t="s">
        <v>3440</v>
      </c>
      <c r="D539" s="26" t="s">
        <v>3560</v>
      </c>
      <c r="E539" s="19">
        <v>21000</v>
      </c>
      <c r="F539" s="26" t="s">
        <v>3441</v>
      </c>
      <c r="G539" s="26" t="s">
        <v>3442</v>
      </c>
      <c r="H539" s="19" t="str">
        <f>VLOOKUP(E539,Subjective!$A$5:$B$1439,2,FALSE)</f>
        <v>Consultant (M&amp;D)</v>
      </c>
      <c r="I539" s="44">
        <v>22123.35</v>
      </c>
      <c r="J539" s="45"/>
      <c r="K539" s="45">
        <f t="shared" si="73"/>
        <v>22123.35</v>
      </c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6">
        <f t="shared" si="74"/>
        <v>0</v>
      </c>
      <c r="X539" s="45">
        <f t="shared" si="75"/>
        <v>22123.35</v>
      </c>
      <c r="Y539" s="45">
        <f t="shared" si="72"/>
        <v>0</v>
      </c>
      <c r="Z539" s="46">
        <f t="shared" si="76"/>
        <v>0</v>
      </c>
      <c r="AA539" s="46">
        <f t="shared" si="77"/>
        <v>0</v>
      </c>
      <c r="AB539" s="46">
        <f t="shared" si="78"/>
        <v>0</v>
      </c>
      <c r="AC539" s="45"/>
      <c r="AF539" s="33">
        <f t="shared" si="79"/>
        <v>0</v>
      </c>
      <c r="AH539" s="24">
        <f t="shared" si="80"/>
        <v>0</v>
      </c>
    </row>
    <row r="540" spans="1:34" x14ac:dyDescent="0.35">
      <c r="A540" t="s">
        <v>568</v>
      </c>
      <c r="C540" s="26" t="s">
        <v>3440</v>
      </c>
      <c r="D540" s="26" t="s">
        <v>3560</v>
      </c>
      <c r="E540" s="19">
        <v>22250</v>
      </c>
      <c r="F540" s="26" t="s">
        <v>3441</v>
      </c>
      <c r="G540" s="26" t="s">
        <v>3442</v>
      </c>
      <c r="H540" s="19" t="str">
        <f>VLOOKUP(E540,Subjective!$A$5:$B$1439,2,FALSE)</f>
        <v>Specialist Dental Officer</v>
      </c>
      <c r="I540" s="44">
        <v>-2424.7399999999998</v>
      </c>
      <c r="J540" s="45"/>
      <c r="K540" s="45">
        <f t="shared" si="73"/>
        <v>-2424.7399999999998</v>
      </c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6">
        <f t="shared" si="74"/>
        <v>0</v>
      </c>
      <c r="X540" s="45">
        <f t="shared" si="75"/>
        <v>-2424.7399999999998</v>
      </c>
      <c r="Y540" s="45">
        <f t="shared" ref="Y540:Y603" si="81">IF((X540+Z540+AA540+AB540+U540+V540+W540)=0,I540,0)</f>
        <v>0</v>
      </c>
      <c r="Z540" s="46">
        <f t="shared" si="76"/>
        <v>0</v>
      </c>
      <c r="AA540" s="46">
        <f t="shared" si="77"/>
        <v>0</v>
      </c>
      <c r="AB540" s="46">
        <f t="shared" si="78"/>
        <v>0</v>
      </c>
      <c r="AC540" s="45"/>
      <c r="AF540" s="33">
        <f t="shared" si="79"/>
        <v>0</v>
      </c>
      <c r="AH540" s="24">
        <f t="shared" si="80"/>
        <v>0</v>
      </c>
    </row>
    <row r="541" spans="1:34" x14ac:dyDescent="0.35">
      <c r="A541" t="s">
        <v>569</v>
      </c>
      <c r="C541" s="26" t="s">
        <v>3440</v>
      </c>
      <c r="D541" s="26" t="s">
        <v>3560</v>
      </c>
      <c r="E541" s="19" t="s">
        <v>1784</v>
      </c>
      <c r="F541" s="26" t="s">
        <v>3441</v>
      </c>
      <c r="G541" s="26" t="s">
        <v>3442</v>
      </c>
      <c r="H541" s="19" t="str">
        <f>VLOOKUP(E541,Subjective!$A$5:$B$1439,2,FALSE)</f>
        <v>Admin &amp; Clerical Band 2</v>
      </c>
      <c r="I541" s="44">
        <v>1095.99</v>
      </c>
      <c r="J541" s="45"/>
      <c r="K541" s="45">
        <f t="shared" si="73"/>
        <v>1095.99</v>
      </c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6">
        <f t="shared" si="74"/>
        <v>0</v>
      </c>
      <c r="X541" s="45">
        <f t="shared" si="75"/>
        <v>1095.99</v>
      </c>
      <c r="Y541" s="45">
        <f t="shared" si="81"/>
        <v>0</v>
      </c>
      <c r="Z541" s="46">
        <f t="shared" si="76"/>
        <v>0</v>
      </c>
      <c r="AA541" s="46">
        <f t="shared" si="77"/>
        <v>0</v>
      </c>
      <c r="AB541" s="46">
        <f t="shared" si="78"/>
        <v>0</v>
      </c>
      <c r="AC541" s="45"/>
      <c r="AF541" s="33">
        <f t="shared" si="79"/>
        <v>0</v>
      </c>
      <c r="AH541" s="24">
        <f t="shared" si="80"/>
        <v>0</v>
      </c>
    </row>
    <row r="542" spans="1:34" x14ac:dyDescent="0.35">
      <c r="A542" t="s">
        <v>570</v>
      </c>
      <c r="C542" s="26" t="s">
        <v>3440</v>
      </c>
      <c r="D542" s="26" t="s">
        <v>3560</v>
      </c>
      <c r="E542" s="19" t="s">
        <v>1786</v>
      </c>
      <c r="F542" s="26" t="s">
        <v>3441</v>
      </c>
      <c r="G542" s="26" t="s">
        <v>3442</v>
      </c>
      <c r="H542" s="19" t="str">
        <f>VLOOKUP(E542,Subjective!$A$5:$B$1439,2,FALSE)</f>
        <v>Admin &amp; Clerical Band 3</v>
      </c>
      <c r="I542" s="44">
        <v>2949.8</v>
      </c>
      <c r="J542" s="45"/>
      <c r="K542" s="45">
        <f t="shared" si="73"/>
        <v>2949.8</v>
      </c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6">
        <f t="shared" si="74"/>
        <v>0</v>
      </c>
      <c r="X542" s="45">
        <f t="shared" si="75"/>
        <v>2949.8</v>
      </c>
      <c r="Y542" s="45">
        <f t="shared" si="81"/>
        <v>0</v>
      </c>
      <c r="Z542" s="46">
        <f t="shared" si="76"/>
        <v>0</v>
      </c>
      <c r="AA542" s="46">
        <f t="shared" si="77"/>
        <v>0</v>
      </c>
      <c r="AB542" s="46">
        <f t="shared" si="78"/>
        <v>0</v>
      </c>
      <c r="AC542" s="45"/>
      <c r="AF542" s="33">
        <f t="shared" si="79"/>
        <v>0</v>
      </c>
      <c r="AH542" s="24">
        <f t="shared" si="80"/>
        <v>0</v>
      </c>
    </row>
    <row r="543" spans="1:34" x14ac:dyDescent="0.35">
      <c r="A543" t="s">
        <v>571</v>
      </c>
      <c r="C543" s="26" t="s">
        <v>3440</v>
      </c>
      <c r="D543" s="26" t="s">
        <v>3560</v>
      </c>
      <c r="E543" s="19" t="s">
        <v>1788</v>
      </c>
      <c r="F543" s="26" t="s">
        <v>3441</v>
      </c>
      <c r="G543" s="26" t="s">
        <v>3442</v>
      </c>
      <c r="H543" s="19" t="str">
        <f>VLOOKUP(E543,Subjective!$A$5:$B$1439,2,FALSE)</f>
        <v>Admin &amp; Clerical Band 4</v>
      </c>
      <c r="I543" s="44">
        <v>16393.54</v>
      </c>
      <c r="J543" s="45"/>
      <c r="K543" s="45">
        <f t="shared" si="73"/>
        <v>16393.54</v>
      </c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6">
        <f t="shared" si="74"/>
        <v>0</v>
      </c>
      <c r="X543" s="45">
        <f t="shared" si="75"/>
        <v>16393.54</v>
      </c>
      <c r="Y543" s="45">
        <f t="shared" si="81"/>
        <v>0</v>
      </c>
      <c r="Z543" s="46">
        <f t="shared" si="76"/>
        <v>0</v>
      </c>
      <c r="AA543" s="46">
        <f t="shared" si="77"/>
        <v>0</v>
      </c>
      <c r="AB543" s="46">
        <f t="shared" si="78"/>
        <v>0</v>
      </c>
      <c r="AC543" s="45"/>
      <c r="AF543" s="33">
        <f t="shared" si="79"/>
        <v>0</v>
      </c>
      <c r="AH543" s="24">
        <f t="shared" si="80"/>
        <v>0</v>
      </c>
    </row>
    <row r="544" spans="1:34" x14ac:dyDescent="0.35">
      <c r="A544" t="s">
        <v>572</v>
      </c>
      <c r="C544" s="26" t="s">
        <v>3440</v>
      </c>
      <c r="D544" s="26" t="s">
        <v>3560</v>
      </c>
      <c r="E544" s="19" t="s">
        <v>1790</v>
      </c>
      <c r="F544" s="26" t="s">
        <v>3441</v>
      </c>
      <c r="G544" s="26" t="s">
        <v>3442</v>
      </c>
      <c r="H544" s="19" t="str">
        <f>VLOOKUP(E544,Subjective!$A$5:$B$1439,2,FALSE)</f>
        <v>Admin &amp; Clerical Band 5</v>
      </c>
      <c r="I544" s="44">
        <v>4447.28</v>
      </c>
      <c r="J544" s="45"/>
      <c r="K544" s="45">
        <f t="shared" si="73"/>
        <v>4447.28</v>
      </c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6">
        <f t="shared" si="74"/>
        <v>0</v>
      </c>
      <c r="X544" s="45">
        <f t="shared" si="75"/>
        <v>4447.28</v>
      </c>
      <c r="Y544" s="45">
        <f t="shared" si="81"/>
        <v>0</v>
      </c>
      <c r="Z544" s="46">
        <f t="shared" si="76"/>
        <v>0</v>
      </c>
      <c r="AA544" s="46">
        <f t="shared" si="77"/>
        <v>0</v>
      </c>
      <c r="AB544" s="46">
        <f t="shared" si="78"/>
        <v>0</v>
      </c>
      <c r="AC544" s="45"/>
      <c r="AF544" s="33">
        <f t="shared" si="79"/>
        <v>0</v>
      </c>
      <c r="AH544" s="24">
        <f t="shared" si="80"/>
        <v>0</v>
      </c>
    </row>
    <row r="545" spans="1:34" x14ac:dyDescent="0.35">
      <c r="A545" t="s">
        <v>573</v>
      </c>
      <c r="C545" s="26" t="s">
        <v>3440</v>
      </c>
      <c r="D545" s="26" t="s">
        <v>3560</v>
      </c>
      <c r="E545" s="19" t="s">
        <v>1792</v>
      </c>
      <c r="F545" s="26" t="s">
        <v>3441</v>
      </c>
      <c r="G545" s="26" t="s">
        <v>3442</v>
      </c>
      <c r="H545" s="19" t="str">
        <f>VLOOKUP(E545,Subjective!$A$5:$B$1439,2,FALSE)</f>
        <v>Admin &amp; Clerical Band 6</v>
      </c>
      <c r="I545" s="44">
        <v>10273.23</v>
      </c>
      <c r="J545" s="45"/>
      <c r="K545" s="45">
        <f t="shared" si="73"/>
        <v>10273.23</v>
      </c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6">
        <f t="shared" si="74"/>
        <v>0</v>
      </c>
      <c r="X545" s="45">
        <f t="shared" si="75"/>
        <v>10273.23</v>
      </c>
      <c r="Y545" s="45">
        <f t="shared" si="81"/>
        <v>0</v>
      </c>
      <c r="Z545" s="46">
        <f t="shared" si="76"/>
        <v>0</v>
      </c>
      <c r="AA545" s="46">
        <f t="shared" si="77"/>
        <v>0</v>
      </c>
      <c r="AB545" s="46">
        <f t="shared" si="78"/>
        <v>0</v>
      </c>
      <c r="AC545" s="45"/>
      <c r="AF545" s="33">
        <f t="shared" si="79"/>
        <v>0</v>
      </c>
      <c r="AH545" s="24">
        <f t="shared" si="80"/>
        <v>0</v>
      </c>
    </row>
    <row r="546" spans="1:34" x14ac:dyDescent="0.35">
      <c r="A546" t="s">
        <v>574</v>
      </c>
      <c r="C546" s="26" t="s">
        <v>3440</v>
      </c>
      <c r="D546" s="26" t="s">
        <v>3560</v>
      </c>
      <c r="E546" s="19" t="s">
        <v>1794</v>
      </c>
      <c r="F546" s="26" t="s">
        <v>3441</v>
      </c>
      <c r="G546" s="26" t="s">
        <v>3442</v>
      </c>
      <c r="H546" s="19" t="str">
        <f>VLOOKUP(E546,Subjective!$A$5:$B$1439,2,FALSE)</f>
        <v>Admin &amp; Clerical Band 7</v>
      </c>
      <c r="I546" s="44">
        <v>13079.52</v>
      </c>
      <c r="J546" s="45"/>
      <c r="K546" s="45">
        <f t="shared" si="73"/>
        <v>13079.52</v>
      </c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6">
        <f t="shared" si="74"/>
        <v>0</v>
      </c>
      <c r="X546" s="45">
        <f t="shared" si="75"/>
        <v>13079.52</v>
      </c>
      <c r="Y546" s="45">
        <f t="shared" si="81"/>
        <v>0</v>
      </c>
      <c r="Z546" s="46">
        <f t="shared" si="76"/>
        <v>0</v>
      </c>
      <c r="AA546" s="46">
        <f t="shared" si="77"/>
        <v>0</v>
      </c>
      <c r="AB546" s="46">
        <f t="shared" si="78"/>
        <v>0</v>
      </c>
      <c r="AC546" s="45"/>
      <c r="AF546" s="33">
        <f t="shared" si="79"/>
        <v>0</v>
      </c>
      <c r="AH546" s="24">
        <f t="shared" si="80"/>
        <v>0</v>
      </c>
    </row>
    <row r="547" spans="1:34" x14ac:dyDescent="0.35">
      <c r="A547" t="s">
        <v>575</v>
      </c>
      <c r="C547" s="26" t="s">
        <v>3440</v>
      </c>
      <c r="D547" s="26" t="s">
        <v>3560</v>
      </c>
      <c r="E547" s="19">
        <v>32240</v>
      </c>
      <c r="F547" s="26" t="s">
        <v>3441</v>
      </c>
      <c r="G547" s="26" t="s">
        <v>3442</v>
      </c>
      <c r="H547" s="19" t="str">
        <f>VLOOKUP(E547,Subjective!$A$5:$B$1439,2,FALSE)</f>
        <v>Hotel Services - External Contracts : Other</v>
      </c>
      <c r="I547" s="44">
        <v>12</v>
      </c>
      <c r="J547" s="45"/>
      <c r="K547" s="45">
        <f t="shared" si="73"/>
        <v>12</v>
      </c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6">
        <f t="shared" si="74"/>
        <v>0</v>
      </c>
      <c r="X547" s="45">
        <f t="shared" si="75"/>
        <v>0</v>
      </c>
      <c r="Y547" s="45">
        <f t="shared" si="81"/>
        <v>12</v>
      </c>
      <c r="Z547" s="46">
        <f t="shared" si="76"/>
        <v>0</v>
      </c>
      <c r="AA547" s="46">
        <f t="shared" si="77"/>
        <v>0</v>
      </c>
      <c r="AB547" s="46">
        <f t="shared" si="78"/>
        <v>0</v>
      </c>
      <c r="AC547" s="45"/>
      <c r="AF547" s="33">
        <f t="shared" si="79"/>
        <v>0</v>
      </c>
      <c r="AH547" s="24">
        <f t="shared" si="80"/>
        <v>0</v>
      </c>
    </row>
    <row r="548" spans="1:34" x14ac:dyDescent="0.35">
      <c r="A548" t="s">
        <v>576</v>
      </c>
      <c r="C548" s="26" t="s">
        <v>3440</v>
      </c>
      <c r="D548" s="26" t="s">
        <v>3560</v>
      </c>
      <c r="E548" s="19">
        <v>33000</v>
      </c>
      <c r="F548" s="26" t="s">
        <v>3441</v>
      </c>
      <c r="G548" s="26" t="s">
        <v>3442</v>
      </c>
      <c r="H548" s="19" t="str">
        <f>VLOOKUP(E548,Subjective!$A$5:$B$1439,2,FALSE)</f>
        <v>Printing Costs</v>
      </c>
      <c r="I548" s="44">
        <v>42</v>
      </c>
      <c r="J548" s="45"/>
      <c r="K548" s="45">
        <f t="shared" si="73"/>
        <v>42</v>
      </c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6">
        <f t="shared" si="74"/>
        <v>0</v>
      </c>
      <c r="X548" s="45">
        <f t="shared" si="75"/>
        <v>0</v>
      </c>
      <c r="Y548" s="45">
        <f t="shared" si="81"/>
        <v>42</v>
      </c>
      <c r="Z548" s="46">
        <f t="shared" si="76"/>
        <v>0</v>
      </c>
      <c r="AA548" s="46">
        <f t="shared" si="77"/>
        <v>0</v>
      </c>
      <c r="AB548" s="46">
        <f t="shared" si="78"/>
        <v>0</v>
      </c>
      <c r="AC548" s="45"/>
      <c r="AF548" s="33">
        <f t="shared" si="79"/>
        <v>0</v>
      </c>
      <c r="AH548" s="24">
        <f t="shared" si="80"/>
        <v>0</v>
      </c>
    </row>
    <row r="549" spans="1:34" x14ac:dyDescent="0.35">
      <c r="A549" t="s">
        <v>577</v>
      </c>
      <c r="C549" s="26" t="s">
        <v>3440</v>
      </c>
      <c r="D549" s="26" t="s">
        <v>3560</v>
      </c>
      <c r="E549" s="19">
        <v>33020</v>
      </c>
      <c r="F549" s="26" t="s">
        <v>3441</v>
      </c>
      <c r="G549" s="26" t="s">
        <v>3442</v>
      </c>
      <c r="H549" s="19" t="str">
        <f>VLOOKUP(E549,Subjective!$A$5:$B$1439,2,FALSE)</f>
        <v>Books, Journals &amp; Subscriptions</v>
      </c>
      <c r="I549" s="44">
        <v>94.86</v>
      </c>
      <c r="J549" s="45"/>
      <c r="K549" s="45">
        <f t="shared" si="73"/>
        <v>94.86</v>
      </c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6">
        <f t="shared" si="74"/>
        <v>0</v>
      </c>
      <c r="X549" s="45">
        <f t="shared" si="75"/>
        <v>0</v>
      </c>
      <c r="Y549" s="45">
        <f t="shared" si="81"/>
        <v>94.86</v>
      </c>
      <c r="Z549" s="46">
        <f t="shared" si="76"/>
        <v>0</v>
      </c>
      <c r="AA549" s="46">
        <f t="shared" si="77"/>
        <v>0</v>
      </c>
      <c r="AB549" s="46">
        <f t="shared" si="78"/>
        <v>0</v>
      </c>
      <c r="AC549" s="45"/>
      <c r="AF549" s="33">
        <f t="shared" si="79"/>
        <v>0</v>
      </c>
      <c r="AH549" s="24">
        <f t="shared" si="80"/>
        <v>0</v>
      </c>
    </row>
    <row r="550" spans="1:34" x14ac:dyDescent="0.35">
      <c r="A550" t="s">
        <v>578</v>
      </c>
      <c r="C550" s="26" t="s">
        <v>3440</v>
      </c>
      <c r="D550" s="26" t="s">
        <v>3560</v>
      </c>
      <c r="E550" s="19">
        <v>33500</v>
      </c>
      <c r="F550" s="26" t="s">
        <v>3441</v>
      </c>
      <c r="G550" s="26" t="s">
        <v>3442</v>
      </c>
      <c r="H550" s="19" t="str">
        <f>VLOOKUP(E550,Subjective!$A$5:$B$1439,2,FALSE)</f>
        <v>Advertising &amp; Staff Recruitment</v>
      </c>
      <c r="I550" s="44">
        <v>31.24</v>
      </c>
      <c r="J550" s="45"/>
      <c r="K550" s="45">
        <f t="shared" si="73"/>
        <v>31.24</v>
      </c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6">
        <f t="shared" si="74"/>
        <v>0</v>
      </c>
      <c r="X550" s="45">
        <f t="shared" si="75"/>
        <v>0</v>
      </c>
      <c r="Y550" s="45">
        <f t="shared" si="81"/>
        <v>31.24</v>
      </c>
      <c r="Z550" s="46">
        <f t="shared" si="76"/>
        <v>0</v>
      </c>
      <c r="AA550" s="46">
        <f t="shared" si="77"/>
        <v>0</v>
      </c>
      <c r="AB550" s="46">
        <f t="shared" si="78"/>
        <v>0</v>
      </c>
      <c r="AC550" s="45"/>
      <c r="AF550" s="33">
        <f t="shared" si="79"/>
        <v>0</v>
      </c>
      <c r="AH550" s="24">
        <f t="shared" si="80"/>
        <v>0</v>
      </c>
    </row>
    <row r="551" spans="1:34" x14ac:dyDescent="0.35">
      <c r="A551" t="s">
        <v>579</v>
      </c>
      <c r="C551" s="26" t="s">
        <v>3440</v>
      </c>
      <c r="D551" s="26" t="s">
        <v>3560</v>
      </c>
      <c r="E551" s="19">
        <v>33610</v>
      </c>
      <c r="F551" s="26" t="s">
        <v>3441</v>
      </c>
      <c r="G551" s="26" t="s">
        <v>3442</v>
      </c>
      <c r="H551" s="19" t="str">
        <f>VLOOKUP(E551,Subjective!$A$5:$B$1439,2,FALSE)</f>
        <v>Travel &amp; Subsistence</v>
      </c>
      <c r="I551" s="44">
        <v>1259.03</v>
      </c>
      <c r="J551" s="45"/>
      <c r="K551" s="45">
        <f t="shared" si="73"/>
        <v>1259.03</v>
      </c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6">
        <f t="shared" si="74"/>
        <v>0</v>
      </c>
      <c r="X551" s="45">
        <f t="shared" si="75"/>
        <v>0</v>
      </c>
      <c r="Y551" s="45">
        <f t="shared" si="81"/>
        <v>1259.03</v>
      </c>
      <c r="Z551" s="46">
        <f t="shared" si="76"/>
        <v>0</v>
      </c>
      <c r="AA551" s="46">
        <f t="shared" si="77"/>
        <v>0</v>
      </c>
      <c r="AB551" s="46">
        <f t="shared" si="78"/>
        <v>0</v>
      </c>
      <c r="AC551" s="45"/>
      <c r="AF551" s="33">
        <f t="shared" si="79"/>
        <v>0</v>
      </c>
      <c r="AH551" s="24">
        <f t="shared" si="80"/>
        <v>0</v>
      </c>
    </row>
    <row r="552" spans="1:34" x14ac:dyDescent="0.35">
      <c r="A552" t="s">
        <v>580</v>
      </c>
      <c r="C552" s="26" t="s">
        <v>3440</v>
      </c>
      <c r="D552" s="26" t="s">
        <v>3560</v>
      </c>
      <c r="E552" s="19">
        <v>33610</v>
      </c>
      <c r="F552" s="26" t="s">
        <v>3479</v>
      </c>
      <c r="G552" s="26" t="s">
        <v>3442</v>
      </c>
      <c r="H552" s="19" t="str">
        <f>VLOOKUP(E552,Subjective!$A$5:$B$1439,2,FALSE)</f>
        <v>Travel &amp; Subsistence</v>
      </c>
      <c r="I552" s="44">
        <v>231.07</v>
      </c>
      <c r="J552" s="45"/>
      <c r="K552" s="45">
        <f t="shared" si="73"/>
        <v>231.07</v>
      </c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6">
        <f t="shared" si="74"/>
        <v>0</v>
      </c>
      <c r="X552" s="45">
        <f t="shared" si="75"/>
        <v>0</v>
      </c>
      <c r="Y552" s="45">
        <f t="shared" si="81"/>
        <v>231.07</v>
      </c>
      <c r="Z552" s="46">
        <f t="shared" si="76"/>
        <v>0</v>
      </c>
      <c r="AA552" s="46">
        <f t="shared" si="77"/>
        <v>0</v>
      </c>
      <c r="AB552" s="46">
        <f t="shared" si="78"/>
        <v>0</v>
      </c>
      <c r="AC552" s="45"/>
      <c r="AF552" s="33">
        <f t="shared" si="79"/>
        <v>0</v>
      </c>
      <c r="AH552" s="24">
        <f t="shared" si="80"/>
        <v>0</v>
      </c>
    </row>
    <row r="553" spans="1:34" x14ac:dyDescent="0.35">
      <c r="A553" t="s">
        <v>581</v>
      </c>
      <c r="C553" s="26" t="s">
        <v>3440</v>
      </c>
      <c r="D553" s="26" t="s">
        <v>3560</v>
      </c>
      <c r="E553" s="19">
        <v>33610</v>
      </c>
      <c r="F553" s="26" t="s">
        <v>3485</v>
      </c>
      <c r="G553" s="26" t="s">
        <v>3442</v>
      </c>
      <c r="H553" s="19" t="str">
        <f>VLOOKUP(E553,Subjective!$A$5:$B$1439,2,FALSE)</f>
        <v>Travel &amp; Subsistence</v>
      </c>
      <c r="I553" s="44">
        <v>680.99</v>
      </c>
      <c r="J553" s="45"/>
      <c r="K553" s="45">
        <f t="shared" si="73"/>
        <v>680.99</v>
      </c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6">
        <f t="shared" si="74"/>
        <v>0</v>
      </c>
      <c r="X553" s="45">
        <f t="shared" si="75"/>
        <v>0</v>
      </c>
      <c r="Y553" s="45">
        <f t="shared" si="81"/>
        <v>680.99</v>
      </c>
      <c r="Z553" s="46">
        <f t="shared" si="76"/>
        <v>0</v>
      </c>
      <c r="AA553" s="46">
        <f t="shared" si="77"/>
        <v>0</v>
      </c>
      <c r="AB553" s="46">
        <f t="shared" si="78"/>
        <v>0</v>
      </c>
      <c r="AC553" s="45"/>
      <c r="AF553" s="33">
        <f t="shared" si="79"/>
        <v>0</v>
      </c>
      <c r="AH553" s="24">
        <f t="shared" si="80"/>
        <v>0</v>
      </c>
    </row>
    <row r="554" spans="1:34" x14ac:dyDescent="0.35">
      <c r="A554" t="s">
        <v>582</v>
      </c>
      <c r="C554" s="26" t="s">
        <v>3440</v>
      </c>
      <c r="D554" s="26" t="s">
        <v>3560</v>
      </c>
      <c r="E554" s="19">
        <v>36510</v>
      </c>
      <c r="F554" s="26" t="s">
        <v>3441</v>
      </c>
      <c r="G554" s="26" t="s">
        <v>3442</v>
      </c>
      <c r="H554" s="19" t="str">
        <f>VLOOKUP(E554,Subjective!$A$5:$B$1439,2,FALSE)</f>
        <v>Staff Consultancy &amp; Support</v>
      </c>
      <c r="I554" s="44">
        <v>4.13</v>
      </c>
      <c r="J554" s="45"/>
      <c r="K554" s="45">
        <f t="shared" si="73"/>
        <v>4.13</v>
      </c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6">
        <f t="shared" si="74"/>
        <v>0</v>
      </c>
      <c r="X554" s="45">
        <f t="shared" si="75"/>
        <v>0</v>
      </c>
      <c r="Y554" s="45">
        <f t="shared" si="81"/>
        <v>4.13</v>
      </c>
      <c r="Z554" s="46">
        <f t="shared" si="76"/>
        <v>0</v>
      </c>
      <c r="AA554" s="46">
        <f t="shared" si="77"/>
        <v>0</v>
      </c>
      <c r="AB554" s="46">
        <f t="shared" si="78"/>
        <v>0</v>
      </c>
      <c r="AC554" s="45"/>
      <c r="AF554" s="33">
        <f t="shared" si="79"/>
        <v>0</v>
      </c>
      <c r="AH554" s="24">
        <f t="shared" si="80"/>
        <v>0</v>
      </c>
    </row>
    <row r="555" spans="1:34" x14ac:dyDescent="0.35">
      <c r="A555" t="s">
        <v>583</v>
      </c>
      <c r="C555" s="26" t="s">
        <v>3440</v>
      </c>
      <c r="D555" s="26" t="s">
        <v>3560</v>
      </c>
      <c r="E555" s="19">
        <v>36520</v>
      </c>
      <c r="F555" s="26" t="s">
        <v>3441</v>
      </c>
      <c r="G555" s="26" t="s">
        <v>3442</v>
      </c>
      <c r="H555" s="19" t="str">
        <f>VLOOKUP(E555,Subjective!$A$5:$B$1439,2,FALSE)</f>
        <v>External Payroll provider costs</v>
      </c>
      <c r="I555" s="44">
        <v>20</v>
      </c>
      <c r="J555" s="45"/>
      <c r="K555" s="45">
        <f t="shared" si="73"/>
        <v>20</v>
      </c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6">
        <f t="shared" si="74"/>
        <v>0</v>
      </c>
      <c r="X555" s="45">
        <f t="shared" si="75"/>
        <v>0</v>
      </c>
      <c r="Y555" s="45">
        <f t="shared" si="81"/>
        <v>20</v>
      </c>
      <c r="Z555" s="46">
        <f t="shared" si="76"/>
        <v>0</v>
      </c>
      <c r="AA555" s="46">
        <f t="shared" si="77"/>
        <v>0</v>
      </c>
      <c r="AB555" s="46">
        <f t="shared" si="78"/>
        <v>0</v>
      </c>
      <c r="AC555" s="45"/>
      <c r="AF555" s="33">
        <f t="shared" si="79"/>
        <v>0</v>
      </c>
      <c r="AH555" s="24">
        <f t="shared" si="80"/>
        <v>0</v>
      </c>
    </row>
    <row r="556" spans="1:34" x14ac:dyDescent="0.35">
      <c r="A556" t="s">
        <v>584</v>
      </c>
      <c r="C556" s="26" t="s">
        <v>3440</v>
      </c>
      <c r="D556" s="26" t="s">
        <v>3561</v>
      </c>
      <c r="E556" s="19">
        <v>22250</v>
      </c>
      <c r="F556" s="26" t="s">
        <v>3441</v>
      </c>
      <c r="G556" s="26" t="s">
        <v>3442</v>
      </c>
      <c r="H556" s="19" t="str">
        <f>VLOOKUP(E556,Subjective!$A$5:$B$1439,2,FALSE)</f>
        <v>Specialist Dental Officer</v>
      </c>
      <c r="I556" s="44">
        <v>42567.6</v>
      </c>
      <c r="J556" s="45"/>
      <c r="K556" s="45">
        <f t="shared" si="73"/>
        <v>42567.6</v>
      </c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6">
        <f t="shared" si="74"/>
        <v>0</v>
      </c>
      <c r="X556" s="45">
        <f t="shared" si="75"/>
        <v>42567.6</v>
      </c>
      <c r="Y556" s="45">
        <f t="shared" si="81"/>
        <v>0</v>
      </c>
      <c r="Z556" s="46">
        <f t="shared" si="76"/>
        <v>0</v>
      </c>
      <c r="AA556" s="46">
        <f t="shared" si="77"/>
        <v>0</v>
      </c>
      <c r="AB556" s="46">
        <f t="shared" si="78"/>
        <v>0</v>
      </c>
      <c r="AC556" s="45"/>
      <c r="AF556" s="33">
        <f t="shared" si="79"/>
        <v>0</v>
      </c>
      <c r="AH556" s="24">
        <f t="shared" si="80"/>
        <v>0</v>
      </c>
    </row>
    <row r="557" spans="1:34" x14ac:dyDescent="0.35">
      <c r="A557" t="s">
        <v>585</v>
      </c>
      <c r="C557" s="26" t="s">
        <v>3440</v>
      </c>
      <c r="D557" s="26" t="s">
        <v>3561</v>
      </c>
      <c r="E557" s="19" t="s">
        <v>1784</v>
      </c>
      <c r="F557" s="26" t="s">
        <v>3441</v>
      </c>
      <c r="G557" s="26" t="s">
        <v>3442</v>
      </c>
      <c r="H557" s="19" t="str">
        <f>VLOOKUP(E557,Subjective!$A$5:$B$1439,2,FALSE)</f>
        <v>Admin &amp; Clerical Band 2</v>
      </c>
      <c r="I557" s="44">
        <v>4609.3100000000004</v>
      </c>
      <c r="J557" s="45"/>
      <c r="K557" s="45">
        <f t="shared" si="73"/>
        <v>4609.3100000000004</v>
      </c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6">
        <f t="shared" si="74"/>
        <v>0</v>
      </c>
      <c r="X557" s="45">
        <f t="shared" si="75"/>
        <v>4609.3100000000004</v>
      </c>
      <c r="Y557" s="45">
        <f t="shared" si="81"/>
        <v>0</v>
      </c>
      <c r="Z557" s="46">
        <f t="shared" si="76"/>
        <v>0</v>
      </c>
      <c r="AA557" s="46">
        <f t="shared" si="77"/>
        <v>0</v>
      </c>
      <c r="AB557" s="46">
        <f t="shared" si="78"/>
        <v>0</v>
      </c>
      <c r="AC557" s="45"/>
      <c r="AF557" s="33">
        <f t="shared" si="79"/>
        <v>0</v>
      </c>
      <c r="AH557" s="24">
        <f t="shared" si="80"/>
        <v>0</v>
      </c>
    </row>
    <row r="558" spans="1:34" x14ac:dyDescent="0.35">
      <c r="A558" t="s">
        <v>586</v>
      </c>
      <c r="C558" s="26" t="s">
        <v>3440</v>
      </c>
      <c r="D558" s="26" t="s">
        <v>3561</v>
      </c>
      <c r="E558" s="19" t="s">
        <v>1786</v>
      </c>
      <c r="F558" s="26" t="s">
        <v>3441</v>
      </c>
      <c r="G558" s="26" t="s">
        <v>3442</v>
      </c>
      <c r="H558" s="19" t="str">
        <f>VLOOKUP(E558,Subjective!$A$5:$B$1439,2,FALSE)</f>
        <v>Admin &amp; Clerical Band 3</v>
      </c>
      <c r="I558" s="44">
        <v>6317.26</v>
      </c>
      <c r="J558" s="45"/>
      <c r="K558" s="45">
        <f t="shared" si="73"/>
        <v>6317.26</v>
      </c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6">
        <f t="shared" si="74"/>
        <v>0</v>
      </c>
      <c r="X558" s="45">
        <f t="shared" si="75"/>
        <v>6317.26</v>
      </c>
      <c r="Y558" s="45">
        <f t="shared" si="81"/>
        <v>0</v>
      </c>
      <c r="Z558" s="46">
        <f t="shared" si="76"/>
        <v>0</v>
      </c>
      <c r="AA558" s="46">
        <f t="shared" si="77"/>
        <v>0</v>
      </c>
      <c r="AB558" s="46">
        <f t="shared" si="78"/>
        <v>0</v>
      </c>
      <c r="AC558" s="45"/>
      <c r="AF558" s="33">
        <f t="shared" si="79"/>
        <v>0</v>
      </c>
      <c r="AH558" s="24">
        <f t="shared" si="80"/>
        <v>0</v>
      </c>
    </row>
    <row r="559" spans="1:34" x14ac:dyDescent="0.35">
      <c r="A559" t="s">
        <v>587</v>
      </c>
      <c r="C559" s="26" t="s">
        <v>3440</v>
      </c>
      <c r="D559" s="26" t="s">
        <v>3561</v>
      </c>
      <c r="E559" s="19" t="s">
        <v>1788</v>
      </c>
      <c r="F559" s="26" t="s">
        <v>3441</v>
      </c>
      <c r="G559" s="26" t="s">
        <v>3442</v>
      </c>
      <c r="H559" s="19" t="str">
        <f>VLOOKUP(E559,Subjective!$A$5:$B$1439,2,FALSE)</f>
        <v>Admin &amp; Clerical Band 4</v>
      </c>
      <c r="I559" s="44">
        <v>7607.79</v>
      </c>
      <c r="J559" s="45"/>
      <c r="K559" s="45">
        <f t="shared" si="73"/>
        <v>7607.79</v>
      </c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6">
        <f t="shared" si="74"/>
        <v>0</v>
      </c>
      <c r="X559" s="45">
        <f t="shared" si="75"/>
        <v>7607.79</v>
      </c>
      <c r="Y559" s="45">
        <f t="shared" si="81"/>
        <v>0</v>
      </c>
      <c r="Z559" s="46">
        <f t="shared" si="76"/>
        <v>0</v>
      </c>
      <c r="AA559" s="46">
        <f t="shared" si="77"/>
        <v>0</v>
      </c>
      <c r="AB559" s="46">
        <f t="shared" si="78"/>
        <v>0</v>
      </c>
      <c r="AC559" s="45"/>
      <c r="AF559" s="33">
        <f t="shared" si="79"/>
        <v>0</v>
      </c>
      <c r="AH559" s="24">
        <f t="shared" si="80"/>
        <v>0</v>
      </c>
    </row>
    <row r="560" spans="1:34" x14ac:dyDescent="0.35">
      <c r="A560" t="s">
        <v>588</v>
      </c>
      <c r="C560" s="26" t="s">
        <v>3440</v>
      </c>
      <c r="D560" s="26" t="s">
        <v>3561</v>
      </c>
      <c r="E560" s="19">
        <v>33610</v>
      </c>
      <c r="F560" s="26" t="s">
        <v>3441</v>
      </c>
      <c r="G560" s="26" t="s">
        <v>3442</v>
      </c>
      <c r="H560" s="19" t="str">
        <f>VLOOKUP(E560,Subjective!$A$5:$B$1439,2,FALSE)</f>
        <v>Travel &amp; Subsistence</v>
      </c>
      <c r="I560" s="44">
        <v>39.6</v>
      </c>
      <c r="J560" s="45"/>
      <c r="K560" s="45">
        <f t="shared" si="73"/>
        <v>39.6</v>
      </c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6">
        <f t="shared" si="74"/>
        <v>0</v>
      </c>
      <c r="X560" s="45">
        <f t="shared" si="75"/>
        <v>0</v>
      </c>
      <c r="Y560" s="45">
        <f t="shared" si="81"/>
        <v>39.6</v>
      </c>
      <c r="Z560" s="46">
        <f t="shared" si="76"/>
        <v>0</v>
      </c>
      <c r="AA560" s="46">
        <f t="shared" si="77"/>
        <v>0</v>
      </c>
      <c r="AB560" s="46">
        <f t="shared" si="78"/>
        <v>0</v>
      </c>
      <c r="AC560" s="45"/>
      <c r="AF560" s="33">
        <f t="shared" si="79"/>
        <v>0</v>
      </c>
      <c r="AH560" s="24">
        <f t="shared" si="80"/>
        <v>0</v>
      </c>
    </row>
    <row r="561" spans="1:34" x14ac:dyDescent="0.35">
      <c r="A561" t="s">
        <v>589</v>
      </c>
      <c r="C561" s="26" t="s">
        <v>3440</v>
      </c>
      <c r="D561" s="26" t="s">
        <v>3561</v>
      </c>
      <c r="E561" s="19">
        <v>33610</v>
      </c>
      <c r="F561" s="26" t="s">
        <v>3479</v>
      </c>
      <c r="G561" s="26" t="s">
        <v>3442</v>
      </c>
      <c r="H561" s="19" t="str">
        <f>VLOOKUP(E561,Subjective!$A$5:$B$1439,2,FALSE)</f>
        <v>Travel &amp; Subsistence</v>
      </c>
      <c r="I561" s="44">
        <v>25.6</v>
      </c>
      <c r="J561" s="45"/>
      <c r="K561" s="45">
        <f t="shared" si="73"/>
        <v>25.6</v>
      </c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6">
        <f t="shared" si="74"/>
        <v>0</v>
      </c>
      <c r="X561" s="45">
        <f t="shared" si="75"/>
        <v>0</v>
      </c>
      <c r="Y561" s="45">
        <f t="shared" si="81"/>
        <v>25.6</v>
      </c>
      <c r="Z561" s="46">
        <f t="shared" si="76"/>
        <v>0</v>
      </c>
      <c r="AA561" s="46">
        <f t="shared" si="77"/>
        <v>0</v>
      </c>
      <c r="AB561" s="46">
        <f t="shared" si="78"/>
        <v>0</v>
      </c>
      <c r="AC561" s="45"/>
      <c r="AF561" s="33">
        <f t="shared" si="79"/>
        <v>0</v>
      </c>
      <c r="AH561" s="24">
        <f t="shared" si="80"/>
        <v>0</v>
      </c>
    </row>
    <row r="562" spans="1:34" x14ac:dyDescent="0.35">
      <c r="A562" t="s">
        <v>590</v>
      </c>
      <c r="C562" s="26" t="s">
        <v>3440</v>
      </c>
      <c r="D562" s="26" t="s">
        <v>3562</v>
      </c>
      <c r="E562" s="19">
        <v>33610</v>
      </c>
      <c r="F562" s="26" t="s">
        <v>3441</v>
      </c>
      <c r="G562" s="26" t="s">
        <v>3442</v>
      </c>
      <c r="H562" s="19" t="str">
        <f>VLOOKUP(E562,Subjective!$A$5:$B$1439,2,FALSE)</f>
        <v>Travel &amp; Subsistence</v>
      </c>
      <c r="I562" s="44">
        <v>66.2</v>
      </c>
      <c r="J562" s="45"/>
      <c r="K562" s="45">
        <f t="shared" si="73"/>
        <v>66.2</v>
      </c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6">
        <f t="shared" si="74"/>
        <v>0</v>
      </c>
      <c r="X562" s="45">
        <f t="shared" si="75"/>
        <v>0</v>
      </c>
      <c r="Y562" s="45">
        <f t="shared" si="81"/>
        <v>66.2</v>
      </c>
      <c r="Z562" s="46">
        <f t="shared" si="76"/>
        <v>0</v>
      </c>
      <c r="AA562" s="46">
        <f t="shared" si="77"/>
        <v>0</v>
      </c>
      <c r="AB562" s="46">
        <f t="shared" si="78"/>
        <v>0</v>
      </c>
      <c r="AC562" s="45"/>
      <c r="AF562" s="33">
        <f t="shared" si="79"/>
        <v>0</v>
      </c>
      <c r="AH562" s="24">
        <f t="shared" si="80"/>
        <v>0</v>
      </c>
    </row>
    <row r="563" spans="1:34" x14ac:dyDescent="0.35">
      <c r="A563" t="s">
        <v>591</v>
      </c>
      <c r="C563" s="26" t="s">
        <v>3440</v>
      </c>
      <c r="D563" s="26" t="s">
        <v>3563</v>
      </c>
      <c r="E563" s="19">
        <v>33650</v>
      </c>
      <c r="F563" s="26" t="s">
        <v>3441</v>
      </c>
      <c r="G563" s="26" t="s">
        <v>3442</v>
      </c>
      <c r="H563" s="19" t="str">
        <f>VLOOKUP(E563,Subjective!$A$5:$B$1439,2,FALSE)</f>
        <v>Training Travel &amp; Subsistence</v>
      </c>
      <c r="I563" s="44">
        <v>6.1</v>
      </c>
      <c r="J563" s="45"/>
      <c r="K563" s="45">
        <f t="shared" si="73"/>
        <v>6.1</v>
      </c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6">
        <f t="shared" si="74"/>
        <v>0</v>
      </c>
      <c r="X563" s="45">
        <f t="shared" si="75"/>
        <v>0</v>
      </c>
      <c r="Y563" s="45">
        <f t="shared" si="81"/>
        <v>6.1</v>
      </c>
      <c r="Z563" s="46">
        <f t="shared" si="76"/>
        <v>0</v>
      </c>
      <c r="AA563" s="46">
        <f t="shared" si="77"/>
        <v>0</v>
      </c>
      <c r="AB563" s="46">
        <f t="shared" si="78"/>
        <v>0</v>
      </c>
      <c r="AC563" s="45"/>
      <c r="AF563" s="33">
        <f t="shared" si="79"/>
        <v>0</v>
      </c>
      <c r="AH563" s="24">
        <f t="shared" si="80"/>
        <v>0</v>
      </c>
    </row>
    <row r="564" spans="1:34" x14ac:dyDescent="0.35">
      <c r="A564" t="s">
        <v>592</v>
      </c>
      <c r="C564" s="26" t="s">
        <v>3440</v>
      </c>
      <c r="D564" s="26" t="s">
        <v>3563</v>
      </c>
      <c r="E564" s="19">
        <v>34230</v>
      </c>
      <c r="F564" s="26" t="s">
        <v>3441</v>
      </c>
      <c r="G564" s="26" t="s">
        <v>3442</v>
      </c>
      <c r="H564" s="19" t="str">
        <f>VLOOKUP(E564,Subjective!$A$5:$B$1439,2,FALSE)</f>
        <v>ALS Courses / Training</v>
      </c>
      <c r="I564" s="44">
        <v>969.97</v>
      </c>
      <c r="J564" s="45"/>
      <c r="K564" s="45">
        <f t="shared" si="73"/>
        <v>969.97</v>
      </c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6">
        <f t="shared" si="74"/>
        <v>0</v>
      </c>
      <c r="X564" s="45">
        <f t="shared" si="75"/>
        <v>0</v>
      </c>
      <c r="Y564" s="45">
        <f t="shared" si="81"/>
        <v>969.97</v>
      </c>
      <c r="Z564" s="46">
        <f t="shared" si="76"/>
        <v>0</v>
      </c>
      <c r="AA564" s="46">
        <f t="shared" si="77"/>
        <v>0</v>
      </c>
      <c r="AB564" s="46">
        <f t="shared" si="78"/>
        <v>0</v>
      </c>
      <c r="AC564" s="45"/>
      <c r="AF564" s="33">
        <f t="shared" si="79"/>
        <v>0</v>
      </c>
      <c r="AH564" s="24">
        <f t="shared" si="80"/>
        <v>0</v>
      </c>
    </row>
    <row r="565" spans="1:34" x14ac:dyDescent="0.35">
      <c r="A565" t="s">
        <v>593</v>
      </c>
      <c r="C565" s="26" t="s">
        <v>3440</v>
      </c>
      <c r="D565" s="26" t="s">
        <v>3563</v>
      </c>
      <c r="E565" s="19">
        <v>34250</v>
      </c>
      <c r="F565" s="26" t="s">
        <v>3441</v>
      </c>
      <c r="G565" s="26" t="s">
        <v>3442</v>
      </c>
      <c r="H565" s="19" t="str">
        <f>VLOOKUP(E565,Subjective!$A$5:$B$1439,2,FALSE)</f>
        <v>Lecture Fees</v>
      </c>
      <c r="I565" s="44">
        <v>1960.4</v>
      </c>
      <c r="J565" s="45"/>
      <c r="K565" s="45">
        <f t="shared" si="73"/>
        <v>1960.4</v>
      </c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6">
        <f t="shared" si="74"/>
        <v>0</v>
      </c>
      <c r="X565" s="45">
        <f t="shared" si="75"/>
        <v>0</v>
      </c>
      <c r="Y565" s="45">
        <f t="shared" si="81"/>
        <v>1960.4</v>
      </c>
      <c r="Z565" s="46">
        <f t="shared" si="76"/>
        <v>0</v>
      </c>
      <c r="AA565" s="46">
        <f t="shared" si="77"/>
        <v>0</v>
      </c>
      <c r="AB565" s="46">
        <f t="shared" si="78"/>
        <v>0</v>
      </c>
      <c r="AC565" s="45"/>
      <c r="AF565" s="33">
        <f t="shared" si="79"/>
        <v>0</v>
      </c>
      <c r="AH565" s="24">
        <f t="shared" si="80"/>
        <v>0</v>
      </c>
    </row>
    <row r="566" spans="1:34" x14ac:dyDescent="0.35">
      <c r="A566" t="s">
        <v>594</v>
      </c>
      <c r="C566" s="26" t="s">
        <v>3440</v>
      </c>
      <c r="D566" s="26" t="s">
        <v>3563</v>
      </c>
      <c r="E566" s="19">
        <v>35220</v>
      </c>
      <c r="F566" s="26" t="s">
        <v>3441</v>
      </c>
      <c r="G566" s="26" t="s">
        <v>3442</v>
      </c>
      <c r="H566" s="19" t="str">
        <f>VLOOKUP(E566,Subjective!$A$5:$B$1439,2,FALSE)</f>
        <v>Premises Lease Rent</v>
      </c>
      <c r="I566" s="44">
        <v>91.98</v>
      </c>
      <c r="J566" s="45"/>
      <c r="K566" s="45">
        <f t="shared" si="73"/>
        <v>91.98</v>
      </c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6">
        <f t="shared" si="74"/>
        <v>0</v>
      </c>
      <c r="X566" s="45">
        <f t="shared" si="75"/>
        <v>0</v>
      </c>
      <c r="Y566" s="45">
        <f t="shared" si="81"/>
        <v>91.98</v>
      </c>
      <c r="Z566" s="46">
        <f t="shared" si="76"/>
        <v>0</v>
      </c>
      <c r="AA566" s="46">
        <f t="shared" si="77"/>
        <v>0</v>
      </c>
      <c r="AB566" s="46">
        <f t="shared" si="78"/>
        <v>0</v>
      </c>
      <c r="AC566" s="45"/>
      <c r="AF566" s="33">
        <f t="shared" si="79"/>
        <v>0</v>
      </c>
      <c r="AH566" s="24">
        <f t="shared" si="80"/>
        <v>0</v>
      </c>
    </row>
    <row r="567" spans="1:34" x14ac:dyDescent="0.35">
      <c r="A567" t="s">
        <v>595</v>
      </c>
      <c r="C567" s="26" t="s">
        <v>3440</v>
      </c>
      <c r="D567" s="26" t="s">
        <v>3563</v>
      </c>
      <c r="E567" s="19">
        <v>51750</v>
      </c>
      <c r="F567" s="26" t="s">
        <v>3441</v>
      </c>
      <c r="G567" s="26" t="s">
        <v>3442</v>
      </c>
      <c r="H567" s="19" t="str">
        <f>VLOOKUP(E567,Subjective!$A$5:$B$1439,2,FALSE)</f>
        <v>Locums</v>
      </c>
      <c r="I567" s="44">
        <v>560</v>
      </c>
      <c r="J567" s="45"/>
      <c r="K567" s="45">
        <f t="shared" si="73"/>
        <v>560</v>
      </c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6">
        <f t="shared" si="74"/>
        <v>0</v>
      </c>
      <c r="X567" s="45">
        <f t="shared" si="75"/>
        <v>0</v>
      </c>
      <c r="Y567" s="45">
        <f t="shared" si="81"/>
        <v>560</v>
      </c>
      <c r="Z567" s="46">
        <f t="shared" si="76"/>
        <v>0</v>
      </c>
      <c r="AA567" s="46">
        <f t="shared" si="77"/>
        <v>0</v>
      </c>
      <c r="AB567" s="46">
        <f t="shared" si="78"/>
        <v>0</v>
      </c>
      <c r="AC567" s="45"/>
      <c r="AF567" s="33">
        <f t="shared" si="79"/>
        <v>0</v>
      </c>
      <c r="AH567" s="24">
        <f t="shared" si="80"/>
        <v>0</v>
      </c>
    </row>
    <row r="568" spans="1:34" x14ac:dyDescent="0.35">
      <c r="A568" t="s">
        <v>596</v>
      </c>
      <c r="C568" s="26" t="s">
        <v>3440</v>
      </c>
      <c r="D568" s="26" t="s">
        <v>3564</v>
      </c>
      <c r="E568" s="19">
        <v>33650</v>
      </c>
      <c r="F568" s="26" t="s">
        <v>3441</v>
      </c>
      <c r="G568" s="26" t="s">
        <v>3442</v>
      </c>
      <c r="H568" s="19" t="str">
        <f>VLOOKUP(E568,Subjective!$A$5:$B$1439,2,FALSE)</f>
        <v>Training Travel &amp; Subsistence</v>
      </c>
      <c r="I568" s="44">
        <v>15.5</v>
      </c>
      <c r="J568" s="45"/>
      <c r="K568" s="45">
        <f t="shared" si="73"/>
        <v>15.5</v>
      </c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6">
        <f t="shared" si="74"/>
        <v>0</v>
      </c>
      <c r="X568" s="45">
        <f t="shared" si="75"/>
        <v>0</v>
      </c>
      <c r="Y568" s="45">
        <f t="shared" si="81"/>
        <v>15.5</v>
      </c>
      <c r="Z568" s="46">
        <f t="shared" si="76"/>
        <v>0</v>
      </c>
      <c r="AA568" s="46">
        <f t="shared" si="77"/>
        <v>0</v>
      </c>
      <c r="AB568" s="46">
        <f t="shared" si="78"/>
        <v>0</v>
      </c>
      <c r="AC568" s="45"/>
      <c r="AF568" s="33">
        <f t="shared" si="79"/>
        <v>0</v>
      </c>
      <c r="AH568" s="24">
        <f t="shared" si="80"/>
        <v>0</v>
      </c>
    </row>
    <row r="569" spans="1:34" x14ac:dyDescent="0.35">
      <c r="A569" t="s">
        <v>597</v>
      </c>
      <c r="C569" s="26" t="s">
        <v>3440</v>
      </c>
      <c r="D569" s="26" t="s">
        <v>3564</v>
      </c>
      <c r="E569" s="19">
        <v>34230</v>
      </c>
      <c r="F569" s="26" t="s">
        <v>3441</v>
      </c>
      <c r="G569" s="26" t="s">
        <v>3442</v>
      </c>
      <c r="H569" s="19" t="str">
        <f>VLOOKUP(E569,Subjective!$A$5:$B$1439,2,FALSE)</f>
        <v>ALS Courses / Training</v>
      </c>
      <c r="I569" s="44">
        <v>1164.99</v>
      </c>
      <c r="J569" s="45"/>
      <c r="K569" s="45">
        <f t="shared" si="73"/>
        <v>1164.99</v>
      </c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6">
        <f t="shared" si="74"/>
        <v>0</v>
      </c>
      <c r="X569" s="45">
        <f t="shared" si="75"/>
        <v>0</v>
      </c>
      <c r="Y569" s="45">
        <f t="shared" si="81"/>
        <v>1164.99</v>
      </c>
      <c r="Z569" s="46">
        <f t="shared" si="76"/>
        <v>0</v>
      </c>
      <c r="AA569" s="46">
        <f t="shared" si="77"/>
        <v>0</v>
      </c>
      <c r="AB569" s="46">
        <f t="shared" si="78"/>
        <v>0</v>
      </c>
      <c r="AC569" s="45"/>
      <c r="AF569" s="33">
        <f t="shared" si="79"/>
        <v>0</v>
      </c>
      <c r="AH569" s="24">
        <f t="shared" si="80"/>
        <v>0</v>
      </c>
    </row>
    <row r="570" spans="1:34" x14ac:dyDescent="0.35">
      <c r="A570" t="s">
        <v>598</v>
      </c>
      <c r="C570" s="26" t="s">
        <v>3440</v>
      </c>
      <c r="D570" s="26" t="s">
        <v>3564</v>
      </c>
      <c r="E570" s="19">
        <v>34250</v>
      </c>
      <c r="F570" s="26" t="s">
        <v>3441</v>
      </c>
      <c r="G570" s="26" t="s">
        <v>3442</v>
      </c>
      <c r="H570" s="19" t="str">
        <f>VLOOKUP(E570,Subjective!$A$5:$B$1439,2,FALSE)</f>
        <v>Lecture Fees</v>
      </c>
      <c r="I570" s="44">
        <v>1424.18</v>
      </c>
      <c r="J570" s="45"/>
      <c r="K570" s="45">
        <f t="shared" si="73"/>
        <v>1424.18</v>
      </c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6">
        <f t="shared" si="74"/>
        <v>0</v>
      </c>
      <c r="X570" s="45">
        <f t="shared" si="75"/>
        <v>0</v>
      </c>
      <c r="Y570" s="45">
        <f t="shared" si="81"/>
        <v>1424.18</v>
      </c>
      <c r="Z570" s="46">
        <f t="shared" si="76"/>
        <v>0</v>
      </c>
      <c r="AA570" s="46">
        <f t="shared" si="77"/>
        <v>0</v>
      </c>
      <c r="AB570" s="46">
        <f t="shared" si="78"/>
        <v>0</v>
      </c>
      <c r="AC570" s="45"/>
      <c r="AF570" s="33">
        <f t="shared" si="79"/>
        <v>0</v>
      </c>
      <c r="AH570" s="24">
        <f t="shared" si="80"/>
        <v>0</v>
      </c>
    </row>
    <row r="571" spans="1:34" x14ac:dyDescent="0.35">
      <c r="A571" t="s">
        <v>599</v>
      </c>
      <c r="C571" s="26" t="s">
        <v>3440</v>
      </c>
      <c r="D571" s="26" t="s">
        <v>3564</v>
      </c>
      <c r="E571" s="19">
        <v>36500</v>
      </c>
      <c r="F571" s="26" t="s">
        <v>3441</v>
      </c>
      <c r="G571" s="26" t="s">
        <v>3442</v>
      </c>
      <c r="H571" s="19" t="str">
        <f>VLOOKUP(E571,Subjective!$A$5:$B$1439,2,FALSE)</f>
        <v>External Consultancy Fees</v>
      </c>
      <c r="I571" s="44">
        <v>420</v>
      </c>
      <c r="J571" s="45"/>
      <c r="K571" s="45">
        <f t="shared" si="73"/>
        <v>420</v>
      </c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6">
        <f t="shared" si="74"/>
        <v>0</v>
      </c>
      <c r="X571" s="45">
        <f t="shared" si="75"/>
        <v>0</v>
      </c>
      <c r="Y571" s="45">
        <f t="shared" si="81"/>
        <v>420</v>
      </c>
      <c r="Z571" s="46">
        <f t="shared" si="76"/>
        <v>0</v>
      </c>
      <c r="AA571" s="46">
        <f t="shared" si="77"/>
        <v>0</v>
      </c>
      <c r="AB571" s="46">
        <f t="shared" si="78"/>
        <v>0</v>
      </c>
      <c r="AC571" s="45"/>
      <c r="AF571" s="33">
        <f t="shared" si="79"/>
        <v>0</v>
      </c>
      <c r="AH571" s="24">
        <f t="shared" si="80"/>
        <v>0</v>
      </c>
    </row>
    <row r="572" spans="1:34" x14ac:dyDescent="0.35">
      <c r="A572" t="s">
        <v>600</v>
      </c>
      <c r="C572" s="26" t="s">
        <v>3440</v>
      </c>
      <c r="D572" s="26" t="s">
        <v>3565</v>
      </c>
      <c r="E572" s="19">
        <v>33610</v>
      </c>
      <c r="F572" s="26" t="s">
        <v>3441</v>
      </c>
      <c r="G572" s="26" t="s">
        <v>3442</v>
      </c>
      <c r="H572" s="19" t="str">
        <f>VLOOKUP(E572,Subjective!$A$5:$B$1439,2,FALSE)</f>
        <v>Travel &amp; Subsistence</v>
      </c>
      <c r="I572" s="44">
        <v>82</v>
      </c>
      <c r="J572" s="45"/>
      <c r="K572" s="45">
        <f t="shared" si="73"/>
        <v>82</v>
      </c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6">
        <f t="shared" si="74"/>
        <v>0</v>
      </c>
      <c r="X572" s="45">
        <f t="shared" si="75"/>
        <v>0</v>
      </c>
      <c r="Y572" s="45">
        <f t="shared" si="81"/>
        <v>82</v>
      </c>
      <c r="Z572" s="46">
        <f t="shared" si="76"/>
        <v>0</v>
      </c>
      <c r="AA572" s="46">
        <f t="shared" si="77"/>
        <v>0</v>
      </c>
      <c r="AB572" s="46">
        <f t="shared" si="78"/>
        <v>0</v>
      </c>
      <c r="AC572" s="45"/>
      <c r="AF572" s="33">
        <f t="shared" si="79"/>
        <v>0</v>
      </c>
      <c r="AH572" s="24">
        <f t="shared" si="80"/>
        <v>0</v>
      </c>
    </row>
    <row r="573" spans="1:34" x14ac:dyDescent="0.35">
      <c r="A573" t="s">
        <v>601</v>
      </c>
      <c r="C573" s="26" t="s">
        <v>3440</v>
      </c>
      <c r="D573" s="26" t="s">
        <v>3565</v>
      </c>
      <c r="E573" s="19">
        <v>34230</v>
      </c>
      <c r="F573" s="26" t="s">
        <v>3441</v>
      </c>
      <c r="G573" s="26" t="s">
        <v>3445</v>
      </c>
      <c r="H573" s="19" t="str">
        <f>VLOOKUP(E573,Subjective!$A$5:$B$1439,2,FALSE)</f>
        <v>ALS Courses / Training</v>
      </c>
      <c r="I573" s="44">
        <v>600</v>
      </c>
      <c r="J573" s="45"/>
      <c r="K573" s="45">
        <f t="shared" si="73"/>
        <v>600</v>
      </c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6">
        <f t="shared" si="74"/>
        <v>0</v>
      </c>
      <c r="X573" s="45">
        <f t="shared" si="75"/>
        <v>0</v>
      </c>
      <c r="Y573" s="45">
        <f t="shared" si="81"/>
        <v>600</v>
      </c>
      <c r="Z573" s="46">
        <f t="shared" si="76"/>
        <v>0</v>
      </c>
      <c r="AA573" s="46">
        <f t="shared" si="77"/>
        <v>0</v>
      </c>
      <c r="AB573" s="46">
        <f t="shared" si="78"/>
        <v>0</v>
      </c>
      <c r="AC573" s="45"/>
      <c r="AF573" s="33">
        <f t="shared" si="79"/>
        <v>0</v>
      </c>
      <c r="AH573" s="24">
        <f t="shared" si="80"/>
        <v>0</v>
      </c>
    </row>
    <row r="574" spans="1:34" x14ac:dyDescent="0.35">
      <c r="A574" t="s">
        <v>602</v>
      </c>
      <c r="C574" s="26" t="s">
        <v>3440</v>
      </c>
      <c r="D574" s="26" t="s">
        <v>3566</v>
      </c>
      <c r="E574" s="19">
        <v>33610</v>
      </c>
      <c r="F574" s="26" t="s">
        <v>3441</v>
      </c>
      <c r="G574" s="26" t="s">
        <v>3442</v>
      </c>
      <c r="H574" s="19" t="str">
        <f>VLOOKUP(E574,Subjective!$A$5:$B$1439,2,FALSE)</f>
        <v>Travel &amp; Subsistence</v>
      </c>
      <c r="I574" s="44">
        <v>7.68</v>
      </c>
      <c r="J574" s="45"/>
      <c r="K574" s="45">
        <f t="shared" si="73"/>
        <v>7.68</v>
      </c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6">
        <f t="shared" si="74"/>
        <v>0</v>
      </c>
      <c r="X574" s="45">
        <f t="shared" si="75"/>
        <v>0</v>
      </c>
      <c r="Y574" s="45">
        <f t="shared" si="81"/>
        <v>7.68</v>
      </c>
      <c r="Z574" s="46">
        <f t="shared" si="76"/>
        <v>0</v>
      </c>
      <c r="AA574" s="46">
        <f t="shared" si="77"/>
        <v>0</v>
      </c>
      <c r="AB574" s="46">
        <f t="shared" si="78"/>
        <v>0</v>
      </c>
      <c r="AC574" s="45"/>
      <c r="AF574" s="33">
        <f t="shared" si="79"/>
        <v>0</v>
      </c>
      <c r="AH574" s="24">
        <f t="shared" si="80"/>
        <v>0</v>
      </c>
    </row>
    <row r="575" spans="1:34" x14ac:dyDescent="0.35">
      <c r="A575" t="s">
        <v>603</v>
      </c>
      <c r="C575" s="26" t="s">
        <v>3440</v>
      </c>
      <c r="D575" s="26" t="s">
        <v>3566</v>
      </c>
      <c r="E575" s="19">
        <v>33650</v>
      </c>
      <c r="F575" s="26" t="s">
        <v>3441</v>
      </c>
      <c r="G575" s="26" t="s">
        <v>3442</v>
      </c>
      <c r="H575" s="19" t="str">
        <f>VLOOKUP(E575,Subjective!$A$5:$B$1439,2,FALSE)</f>
        <v>Training Travel &amp; Subsistence</v>
      </c>
      <c r="I575" s="44">
        <v>14.75</v>
      </c>
      <c r="J575" s="45"/>
      <c r="K575" s="45">
        <f t="shared" si="73"/>
        <v>14.75</v>
      </c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6">
        <f t="shared" si="74"/>
        <v>0</v>
      </c>
      <c r="X575" s="45">
        <f t="shared" si="75"/>
        <v>0</v>
      </c>
      <c r="Y575" s="45">
        <f t="shared" si="81"/>
        <v>14.75</v>
      </c>
      <c r="Z575" s="46">
        <f t="shared" si="76"/>
        <v>0</v>
      </c>
      <c r="AA575" s="46">
        <f t="shared" si="77"/>
        <v>0</v>
      </c>
      <c r="AB575" s="46">
        <f t="shared" si="78"/>
        <v>0</v>
      </c>
      <c r="AC575" s="45"/>
      <c r="AF575" s="33">
        <f t="shared" si="79"/>
        <v>0</v>
      </c>
      <c r="AH575" s="24">
        <f t="shared" si="80"/>
        <v>0</v>
      </c>
    </row>
    <row r="576" spans="1:34" x14ac:dyDescent="0.35">
      <c r="A576" t="s">
        <v>604</v>
      </c>
      <c r="C576" s="26" t="s">
        <v>3440</v>
      </c>
      <c r="D576" s="26" t="s">
        <v>3566</v>
      </c>
      <c r="E576" s="19">
        <v>34230</v>
      </c>
      <c r="F576" s="26" t="s">
        <v>3441</v>
      </c>
      <c r="G576" s="26" t="s">
        <v>3442</v>
      </c>
      <c r="H576" s="19" t="str">
        <f>VLOOKUP(E576,Subjective!$A$5:$B$1439,2,FALSE)</f>
        <v>ALS Courses / Training</v>
      </c>
      <c r="I576" s="44">
        <v>353.15</v>
      </c>
      <c r="J576" s="45"/>
      <c r="K576" s="45">
        <f t="shared" si="73"/>
        <v>353.15</v>
      </c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6">
        <f t="shared" si="74"/>
        <v>0</v>
      </c>
      <c r="X576" s="45">
        <f t="shared" si="75"/>
        <v>0</v>
      </c>
      <c r="Y576" s="45">
        <f t="shared" si="81"/>
        <v>353.15</v>
      </c>
      <c r="Z576" s="46">
        <f t="shared" si="76"/>
        <v>0</v>
      </c>
      <c r="AA576" s="46">
        <f t="shared" si="77"/>
        <v>0</v>
      </c>
      <c r="AB576" s="46">
        <f t="shared" si="78"/>
        <v>0</v>
      </c>
      <c r="AC576" s="45"/>
      <c r="AF576" s="33">
        <f t="shared" si="79"/>
        <v>0</v>
      </c>
      <c r="AH576" s="24">
        <f t="shared" si="80"/>
        <v>0</v>
      </c>
    </row>
    <row r="577" spans="1:34" x14ac:dyDescent="0.35">
      <c r="A577" t="s">
        <v>605</v>
      </c>
      <c r="C577" s="26" t="s">
        <v>3440</v>
      </c>
      <c r="D577" s="26" t="s">
        <v>3566</v>
      </c>
      <c r="E577" s="19">
        <v>34250</v>
      </c>
      <c r="F577" s="26" t="s">
        <v>3441</v>
      </c>
      <c r="G577" s="26" t="s">
        <v>3442</v>
      </c>
      <c r="H577" s="19" t="str">
        <f>VLOOKUP(E577,Subjective!$A$5:$B$1439,2,FALSE)</f>
        <v>Lecture Fees</v>
      </c>
      <c r="I577" s="44">
        <v>1942.82</v>
      </c>
      <c r="J577" s="45"/>
      <c r="K577" s="45">
        <f t="shared" si="73"/>
        <v>1942.82</v>
      </c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6">
        <f t="shared" si="74"/>
        <v>0</v>
      </c>
      <c r="X577" s="45">
        <f t="shared" si="75"/>
        <v>0</v>
      </c>
      <c r="Y577" s="45">
        <f t="shared" si="81"/>
        <v>1942.82</v>
      </c>
      <c r="Z577" s="46">
        <f t="shared" si="76"/>
        <v>0</v>
      </c>
      <c r="AA577" s="46">
        <f t="shared" si="77"/>
        <v>0</v>
      </c>
      <c r="AB577" s="46">
        <f t="shared" si="78"/>
        <v>0</v>
      </c>
      <c r="AC577" s="45"/>
      <c r="AF577" s="33">
        <f t="shared" si="79"/>
        <v>0</v>
      </c>
      <c r="AH577" s="24">
        <f t="shared" si="80"/>
        <v>0</v>
      </c>
    </row>
    <row r="578" spans="1:34" x14ac:dyDescent="0.35">
      <c r="A578" t="s">
        <v>606</v>
      </c>
      <c r="C578" s="26" t="s">
        <v>3440</v>
      </c>
      <c r="D578" s="26" t="s">
        <v>3566</v>
      </c>
      <c r="E578" s="19">
        <v>51750</v>
      </c>
      <c r="F578" s="26" t="s">
        <v>3441</v>
      </c>
      <c r="G578" s="26" t="s">
        <v>3442</v>
      </c>
      <c r="H578" s="19" t="str">
        <f>VLOOKUP(E578,Subjective!$A$5:$B$1439,2,FALSE)</f>
        <v>Locums</v>
      </c>
      <c r="I578" s="44">
        <v>560</v>
      </c>
      <c r="J578" s="45"/>
      <c r="K578" s="45">
        <f t="shared" si="73"/>
        <v>560</v>
      </c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6">
        <f t="shared" si="74"/>
        <v>0</v>
      </c>
      <c r="X578" s="45">
        <f t="shared" si="75"/>
        <v>0</v>
      </c>
      <c r="Y578" s="45">
        <f t="shared" si="81"/>
        <v>560</v>
      </c>
      <c r="Z578" s="46">
        <f t="shared" si="76"/>
        <v>0</v>
      </c>
      <c r="AA578" s="46">
        <f t="shared" si="77"/>
        <v>0</v>
      </c>
      <c r="AB578" s="46">
        <f t="shared" si="78"/>
        <v>0</v>
      </c>
      <c r="AC578" s="45"/>
      <c r="AF578" s="33">
        <f t="shared" si="79"/>
        <v>0</v>
      </c>
      <c r="AH578" s="24">
        <f t="shared" si="80"/>
        <v>0</v>
      </c>
    </row>
    <row r="579" spans="1:34" x14ac:dyDescent="0.35">
      <c r="A579" t="s">
        <v>607</v>
      </c>
      <c r="C579" s="26" t="s">
        <v>3440</v>
      </c>
      <c r="D579" s="26" t="s">
        <v>3567</v>
      </c>
      <c r="E579" s="19">
        <v>33610</v>
      </c>
      <c r="F579" s="26" t="s">
        <v>3441</v>
      </c>
      <c r="G579" s="26" t="s">
        <v>3442</v>
      </c>
      <c r="H579" s="19" t="str">
        <f>VLOOKUP(E579,Subjective!$A$5:$B$1439,2,FALSE)</f>
        <v>Travel &amp; Subsistence</v>
      </c>
      <c r="I579" s="44">
        <v>66.2</v>
      </c>
      <c r="J579" s="45"/>
      <c r="K579" s="45">
        <f t="shared" si="73"/>
        <v>66.2</v>
      </c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6">
        <f t="shared" si="74"/>
        <v>0</v>
      </c>
      <c r="X579" s="45">
        <f t="shared" si="75"/>
        <v>0</v>
      </c>
      <c r="Y579" s="45">
        <f t="shared" si="81"/>
        <v>66.2</v>
      </c>
      <c r="Z579" s="46">
        <f t="shared" si="76"/>
        <v>0</v>
      </c>
      <c r="AA579" s="46">
        <f t="shared" si="77"/>
        <v>0</v>
      </c>
      <c r="AB579" s="46">
        <f t="shared" si="78"/>
        <v>0</v>
      </c>
      <c r="AC579" s="45"/>
      <c r="AF579" s="33">
        <f t="shared" si="79"/>
        <v>0</v>
      </c>
      <c r="AH579" s="24">
        <f t="shared" si="80"/>
        <v>0</v>
      </c>
    </row>
    <row r="580" spans="1:34" x14ac:dyDescent="0.35">
      <c r="A580" t="s">
        <v>608</v>
      </c>
      <c r="C580" s="26" t="s">
        <v>3440</v>
      </c>
      <c r="D580" s="26" t="s">
        <v>3567</v>
      </c>
      <c r="E580" s="19">
        <v>34230</v>
      </c>
      <c r="F580" s="26" t="s">
        <v>3441</v>
      </c>
      <c r="G580" s="26" t="s">
        <v>3442</v>
      </c>
      <c r="H580" s="19" t="str">
        <f>VLOOKUP(E580,Subjective!$A$5:$B$1439,2,FALSE)</f>
        <v>ALS Courses / Training</v>
      </c>
      <c r="I580" s="44">
        <v>1170.76</v>
      </c>
      <c r="J580" s="45"/>
      <c r="K580" s="45">
        <f t="shared" si="73"/>
        <v>1170.76</v>
      </c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6">
        <f t="shared" si="74"/>
        <v>0</v>
      </c>
      <c r="X580" s="45">
        <f t="shared" si="75"/>
        <v>0</v>
      </c>
      <c r="Y580" s="45">
        <f t="shared" si="81"/>
        <v>1170.76</v>
      </c>
      <c r="Z580" s="46">
        <f t="shared" si="76"/>
        <v>0</v>
      </c>
      <c r="AA580" s="46">
        <f t="shared" si="77"/>
        <v>0</v>
      </c>
      <c r="AB580" s="46">
        <f t="shared" si="78"/>
        <v>0</v>
      </c>
      <c r="AC580" s="45"/>
      <c r="AF580" s="33">
        <f t="shared" si="79"/>
        <v>0</v>
      </c>
      <c r="AH580" s="24">
        <f t="shared" si="80"/>
        <v>0</v>
      </c>
    </row>
    <row r="581" spans="1:34" x14ac:dyDescent="0.35">
      <c r="A581" t="s">
        <v>609</v>
      </c>
      <c r="C581" s="26" t="s">
        <v>3440</v>
      </c>
      <c r="D581" s="26" t="s">
        <v>3567</v>
      </c>
      <c r="E581" s="19">
        <v>34250</v>
      </c>
      <c r="F581" s="26" t="s">
        <v>3441</v>
      </c>
      <c r="G581" s="26" t="s">
        <v>3442</v>
      </c>
      <c r="H581" s="19" t="str">
        <f>VLOOKUP(E581,Subjective!$A$5:$B$1439,2,FALSE)</f>
        <v>Lecture Fees</v>
      </c>
      <c r="I581" s="44">
        <v>1544.54</v>
      </c>
      <c r="J581" s="45"/>
      <c r="K581" s="45">
        <f t="shared" si="73"/>
        <v>1544.54</v>
      </c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6">
        <f t="shared" si="74"/>
        <v>0</v>
      </c>
      <c r="X581" s="45">
        <f t="shared" si="75"/>
        <v>0</v>
      </c>
      <c r="Y581" s="45">
        <f t="shared" si="81"/>
        <v>1544.54</v>
      </c>
      <c r="Z581" s="46">
        <f t="shared" si="76"/>
        <v>0</v>
      </c>
      <c r="AA581" s="46">
        <f t="shared" si="77"/>
        <v>0</v>
      </c>
      <c r="AB581" s="46">
        <f t="shared" si="78"/>
        <v>0</v>
      </c>
      <c r="AC581" s="45"/>
      <c r="AF581" s="33">
        <f t="shared" si="79"/>
        <v>0</v>
      </c>
      <c r="AH581" s="24">
        <f t="shared" si="80"/>
        <v>0</v>
      </c>
    </row>
    <row r="582" spans="1:34" x14ac:dyDescent="0.35">
      <c r="A582" t="s">
        <v>610</v>
      </c>
      <c r="C582" s="26" t="s">
        <v>3440</v>
      </c>
      <c r="D582" s="26" t="s">
        <v>3568</v>
      </c>
      <c r="E582" s="19">
        <v>33650</v>
      </c>
      <c r="F582" s="26" t="s">
        <v>3441</v>
      </c>
      <c r="G582" s="26" t="s">
        <v>3442</v>
      </c>
      <c r="H582" s="19" t="str">
        <f>VLOOKUP(E582,Subjective!$A$5:$B$1439,2,FALSE)</f>
        <v>Training Travel &amp; Subsistence</v>
      </c>
      <c r="I582" s="44">
        <v>33.75</v>
      </c>
      <c r="J582" s="45"/>
      <c r="K582" s="45">
        <f t="shared" si="73"/>
        <v>33.75</v>
      </c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6">
        <f t="shared" si="74"/>
        <v>0</v>
      </c>
      <c r="X582" s="45">
        <f t="shared" si="75"/>
        <v>0</v>
      </c>
      <c r="Y582" s="45">
        <f t="shared" si="81"/>
        <v>33.75</v>
      </c>
      <c r="Z582" s="46">
        <f t="shared" si="76"/>
        <v>0</v>
      </c>
      <c r="AA582" s="46">
        <f t="shared" si="77"/>
        <v>0</v>
      </c>
      <c r="AB582" s="46">
        <f t="shared" si="78"/>
        <v>0</v>
      </c>
      <c r="AC582" s="45"/>
      <c r="AF582" s="33">
        <f t="shared" si="79"/>
        <v>0</v>
      </c>
      <c r="AH582" s="24">
        <f t="shared" si="80"/>
        <v>0</v>
      </c>
    </row>
    <row r="583" spans="1:34" x14ac:dyDescent="0.35">
      <c r="A583" t="s">
        <v>611</v>
      </c>
      <c r="C583" s="26" t="s">
        <v>3440</v>
      </c>
      <c r="D583" s="26" t="s">
        <v>3568</v>
      </c>
      <c r="E583" s="19">
        <v>34200</v>
      </c>
      <c r="F583" s="26" t="s">
        <v>3441</v>
      </c>
      <c r="G583" s="26" t="s">
        <v>3442</v>
      </c>
      <c r="H583" s="19" t="str">
        <f>VLOOKUP(E583,Subjective!$A$5:$B$1439,2,FALSE)</f>
        <v>Training Expenses</v>
      </c>
      <c r="I583" s="44">
        <v>1058.6600000000001</v>
      </c>
      <c r="J583" s="45"/>
      <c r="K583" s="45">
        <f t="shared" si="73"/>
        <v>1058.6600000000001</v>
      </c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6">
        <f t="shared" si="74"/>
        <v>0</v>
      </c>
      <c r="X583" s="45">
        <f t="shared" si="75"/>
        <v>0</v>
      </c>
      <c r="Y583" s="45">
        <f t="shared" si="81"/>
        <v>1058.6600000000001</v>
      </c>
      <c r="Z583" s="46">
        <f t="shared" si="76"/>
        <v>0</v>
      </c>
      <c r="AA583" s="46">
        <f t="shared" si="77"/>
        <v>0</v>
      </c>
      <c r="AB583" s="46">
        <f t="shared" si="78"/>
        <v>0</v>
      </c>
      <c r="AC583" s="45"/>
      <c r="AF583" s="33">
        <f t="shared" si="79"/>
        <v>0</v>
      </c>
      <c r="AH583" s="24">
        <f t="shared" si="80"/>
        <v>0</v>
      </c>
    </row>
    <row r="584" spans="1:34" x14ac:dyDescent="0.35">
      <c r="A584" t="s">
        <v>612</v>
      </c>
      <c r="C584" s="26" t="s">
        <v>3440</v>
      </c>
      <c r="D584" s="26" t="s">
        <v>3568</v>
      </c>
      <c r="E584" s="19">
        <v>34230</v>
      </c>
      <c r="F584" s="26" t="s">
        <v>3441</v>
      </c>
      <c r="G584" s="26" t="s">
        <v>3442</v>
      </c>
      <c r="H584" s="19" t="str">
        <f>VLOOKUP(E584,Subjective!$A$5:$B$1439,2,FALSE)</f>
        <v>ALS Courses / Training</v>
      </c>
      <c r="I584" s="44">
        <v>1706.55</v>
      </c>
      <c r="J584" s="45"/>
      <c r="K584" s="45">
        <f t="shared" si="73"/>
        <v>1706.55</v>
      </c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6">
        <f t="shared" si="74"/>
        <v>0</v>
      </c>
      <c r="X584" s="45">
        <f t="shared" si="75"/>
        <v>0</v>
      </c>
      <c r="Y584" s="45">
        <f t="shared" si="81"/>
        <v>1706.55</v>
      </c>
      <c r="Z584" s="46">
        <f t="shared" si="76"/>
        <v>0</v>
      </c>
      <c r="AA584" s="46">
        <f t="shared" si="77"/>
        <v>0</v>
      </c>
      <c r="AB584" s="46">
        <f t="shared" si="78"/>
        <v>0</v>
      </c>
      <c r="AC584" s="45"/>
      <c r="AF584" s="33">
        <f t="shared" si="79"/>
        <v>0</v>
      </c>
      <c r="AH584" s="24">
        <f t="shared" si="80"/>
        <v>0</v>
      </c>
    </row>
    <row r="585" spans="1:34" x14ac:dyDescent="0.35">
      <c r="A585" t="s">
        <v>613</v>
      </c>
      <c r="C585" s="26" t="s">
        <v>3440</v>
      </c>
      <c r="D585" s="26" t="s">
        <v>3568</v>
      </c>
      <c r="E585" s="19">
        <v>34250</v>
      </c>
      <c r="F585" s="26" t="s">
        <v>3441</v>
      </c>
      <c r="G585" s="26" t="s">
        <v>3442</v>
      </c>
      <c r="H585" s="19" t="str">
        <f>VLOOKUP(E585,Subjective!$A$5:$B$1439,2,FALSE)</f>
        <v>Lecture Fees</v>
      </c>
      <c r="I585" s="44">
        <v>468.96</v>
      </c>
      <c r="J585" s="45"/>
      <c r="K585" s="45">
        <f t="shared" si="73"/>
        <v>468.96</v>
      </c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6">
        <f t="shared" si="74"/>
        <v>0</v>
      </c>
      <c r="X585" s="45">
        <f t="shared" si="75"/>
        <v>0</v>
      </c>
      <c r="Y585" s="45">
        <f t="shared" si="81"/>
        <v>468.96</v>
      </c>
      <c r="Z585" s="46">
        <f t="shared" si="76"/>
        <v>0</v>
      </c>
      <c r="AA585" s="46">
        <f t="shared" si="77"/>
        <v>0</v>
      </c>
      <c r="AB585" s="46">
        <f t="shared" si="78"/>
        <v>0</v>
      </c>
      <c r="AC585" s="45"/>
      <c r="AF585" s="33">
        <f t="shared" si="79"/>
        <v>0</v>
      </c>
      <c r="AH585" s="24">
        <f t="shared" si="80"/>
        <v>0</v>
      </c>
    </row>
    <row r="586" spans="1:34" x14ac:dyDescent="0.35">
      <c r="A586" t="s">
        <v>614</v>
      </c>
      <c r="C586" s="26" t="s">
        <v>3440</v>
      </c>
      <c r="D586" s="26" t="s">
        <v>3568</v>
      </c>
      <c r="E586" s="19">
        <v>51750</v>
      </c>
      <c r="F586" s="26" t="s">
        <v>3441</v>
      </c>
      <c r="G586" s="26" t="s">
        <v>3442</v>
      </c>
      <c r="H586" s="19" t="str">
        <f>VLOOKUP(E586,Subjective!$A$5:$B$1439,2,FALSE)</f>
        <v>Locums</v>
      </c>
      <c r="I586" s="44">
        <v>560</v>
      </c>
      <c r="J586" s="45"/>
      <c r="K586" s="45">
        <f t="shared" si="73"/>
        <v>560</v>
      </c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6">
        <f t="shared" si="74"/>
        <v>0</v>
      </c>
      <c r="X586" s="45">
        <f t="shared" si="75"/>
        <v>0</v>
      </c>
      <c r="Y586" s="45">
        <f t="shared" si="81"/>
        <v>560</v>
      </c>
      <c r="Z586" s="46">
        <f t="shared" si="76"/>
        <v>0</v>
      </c>
      <c r="AA586" s="46">
        <f t="shared" si="77"/>
        <v>0</v>
      </c>
      <c r="AB586" s="46">
        <f t="shared" si="78"/>
        <v>0</v>
      </c>
      <c r="AC586" s="45"/>
      <c r="AF586" s="33">
        <f t="shared" si="79"/>
        <v>0</v>
      </c>
      <c r="AH586" s="24">
        <f t="shared" si="80"/>
        <v>0</v>
      </c>
    </row>
    <row r="587" spans="1:34" x14ac:dyDescent="0.35">
      <c r="A587" t="s">
        <v>615</v>
      </c>
      <c r="C587" s="26" t="s">
        <v>3440</v>
      </c>
      <c r="D587" s="26" t="s">
        <v>3569</v>
      </c>
      <c r="E587" s="19">
        <v>32080</v>
      </c>
      <c r="F587" s="26" t="s">
        <v>3441</v>
      </c>
      <c r="G587" s="26" t="s">
        <v>3442</v>
      </c>
      <c r="H587" s="19" t="str">
        <f>VLOOKUP(E587,Subjective!$A$5:$B$1439,2,FALSE)</f>
        <v>Catering Equipment - Leases</v>
      </c>
      <c r="I587" s="44">
        <v>118.5</v>
      </c>
      <c r="J587" s="45"/>
      <c r="K587" s="45">
        <f t="shared" si="73"/>
        <v>118.5</v>
      </c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6">
        <f t="shared" si="74"/>
        <v>0</v>
      </c>
      <c r="X587" s="45">
        <f t="shared" si="75"/>
        <v>0</v>
      </c>
      <c r="Y587" s="45">
        <f t="shared" si="81"/>
        <v>118.5</v>
      </c>
      <c r="Z587" s="46">
        <f t="shared" si="76"/>
        <v>0</v>
      </c>
      <c r="AA587" s="46">
        <f t="shared" si="77"/>
        <v>0</v>
      </c>
      <c r="AB587" s="46">
        <f t="shared" si="78"/>
        <v>0</v>
      </c>
      <c r="AC587" s="45"/>
      <c r="AF587" s="33">
        <f t="shared" si="79"/>
        <v>0</v>
      </c>
      <c r="AH587" s="24">
        <f t="shared" si="80"/>
        <v>0</v>
      </c>
    </row>
    <row r="588" spans="1:34" x14ac:dyDescent="0.35">
      <c r="A588" t="s">
        <v>616</v>
      </c>
      <c r="C588" s="26" t="s">
        <v>3440</v>
      </c>
      <c r="D588" s="26" t="s">
        <v>3569</v>
      </c>
      <c r="E588" s="19">
        <v>33610</v>
      </c>
      <c r="F588" s="26" t="s">
        <v>3441</v>
      </c>
      <c r="G588" s="26" t="s">
        <v>3442</v>
      </c>
      <c r="H588" s="19" t="str">
        <f>VLOOKUP(E588,Subjective!$A$5:$B$1439,2,FALSE)</f>
        <v>Travel &amp; Subsistence</v>
      </c>
      <c r="I588" s="44">
        <v>760.7</v>
      </c>
      <c r="J588" s="45"/>
      <c r="K588" s="45">
        <f t="shared" ref="K588:K651" si="82">I588</f>
        <v>760.7</v>
      </c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6">
        <f t="shared" si="74"/>
        <v>0</v>
      </c>
      <c r="X588" s="45">
        <f t="shared" si="75"/>
        <v>0</v>
      </c>
      <c r="Y588" s="45">
        <f t="shared" si="81"/>
        <v>760.7</v>
      </c>
      <c r="Z588" s="46">
        <f t="shared" si="76"/>
        <v>0</v>
      </c>
      <c r="AA588" s="46">
        <f t="shared" si="77"/>
        <v>0</v>
      </c>
      <c r="AB588" s="46">
        <f t="shared" si="78"/>
        <v>0</v>
      </c>
      <c r="AC588" s="45"/>
      <c r="AF588" s="33">
        <f t="shared" si="79"/>
        <v>0</v>
      </c>
      <c r="AH588" s="24">
        <f t="shared" si="80"/>
        <v>0</v>
      </c>
    </row>
    <row r="589" spans="1:34" x14ac:dyDescent="0.35">
      <c r="A589" t="s">
        <v>617</v>
      </c>
      <c r="C589" s="26" t="s">
        <v>3440</v>
      </c>
      <c r="D589" s="26" t="s">
        <v>3569</v>
      </c>
      <c r="E589" s="19">
        <v>34230</v>
      </c>
      <c r="F589" s="26" t="s">
        <v>3441</v>
      </c>
      <c r="G589" s="26" t="s">
        <v>3442</v>
      </c>
      <c r="H589" s="19" t="str">
        <f>VLOOKUP(E589,Subjective!$A$5:$B$1439,2,FALSE)</f>
        <v>ALS Courses / Training</v>
      </c>
      <c r="I589" s="44">
        <v>4029.65</v>
      </c>
      <c r="J589" s="45"/>
      <c r="K589" s="45">
        <f t="shared" si="82"/>
        <v>4029.65</v>
      </c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6">
        <f t="shared" si="74"/>
        <v>0</v>
      </c>
      <c r="X589" s="45">
        <f t="shared" si="75"/>
        <v>0</v>
      </c>
      <c r="Y589" s="45">
        <f t="shared" si="81"/>
        <v>4029.65</v>
      </c>
      <c r="Z589" s="46">
        <f t="shared" si="76"/>
        <v>0</v>
      </c>
      <c r="AA589" s="46">
        <f t="shared" si="77"/>
        <v>0</v>
      </c>
      <c r="AB589" s="46">
        <f t="shared" si="78"/>
        <v>0</v>
      </c>
      <c r="AC589" s="45"/>
      <c r="AF589" s="33">
        <f t="shared" si="79"/>
        <v>0</v>
      </c>
      <c r="AH589" s="24">
        <f t="shared" si="80"/>
        <v>0</v>
      </c>
    </row>
    <row r="590" spans="1:34" x14ac:dyDescent="0.35">
      <c r="A590" t="s">
        <v>618</v>
      </c>
      <c r="C590" s="26" t="s">
        <v>3440</v>
      </c>
      <c r="D590" s="26" t="s">
        <v>3569</v>
      </c>
      <c r="E590" s="19">
        <v>35220</v>
      </c>
      <c r="F590" s="26" t="s">
        <v>3441</v>
      </c>
      <c r="G590" s="26" t="s">
        <v>3442</v>
      </c>
      <c r="H590" s="19" t="str">
        <f>VLOOKUP(E590,Subjective!$A$5:$B$1439,2,FALSE)</f>
        <v>Premises Lease Rent</v>
      </c>
      <c r="I590" s="44">
        <v>198.42</v>
      </c>
      <c r="J590" s="45"/>
      <c r="K590" s="45">
        <f t="shared" si="82"/>
        <v>198.42</v>
      </c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6">
        <f t="shared" ref="W590:W653" si="83">AF590</f>
        <v>0</v>
      </c>
      <c r="X590" s="45">
        <f t="shared" ref="X590:X653" si="84">IF(LEFT(E590,1)="2",I590,0)</f>
        <v>0</v>
      </c>
      <c r="Y590" s="45">
        <f t="shared" si="81"/>
        <v>198.42</v>
      </c>
      <c r="Z590" s="46">
        <f t="shared" ref="Z590:Z653" si="85">IFERROR(_xlfn.IFS(D590="M350",I590,D590="M360",I590),0)</f>
        <v>0</v>
      </c>
      <c r="AA590" s="46">
        <f t="shared" ref="AA590:AA653" si="86">IFERROR(_xlfn.IFS(D590="M370",I590),0)</f>
        <v>0</v>
      </c>
      <c r="AB590" s="46">
        <f t="shared" ref="AB590:AB653" si="87">IFERROR(_xlfn.IFS(D590="N100",I590,D590="N102",I590,D590="N103",I590,D590="N104",I590,D590="N105",I590,D590="N106",I590,D590="N107",I590,D590="N108",I590,D590="N109",I590,D590="N110",I590,D590="N111",I590,D590="N112",I590,D590="N113",I590,D590="N114",I590,D590="N115",I590,D590="N116",I590,D590="N117",I590,D590="N118",I590,D590="N119",I590,D590="N120",I590,D590="N121",I590,D590="N122",I590,D590="N123",I590,D590="N124",I590,D590="N125",I590,D590="N126",I590,D590="N127",I590,D590="N128",I590,D590="N129",I590,D590="N130",I590,D590="N132",I590,D590="N133",I590,D590="N134",I590,D590="N135",I590,D590="N136",I590,D590="N137",I590,D590="N138",I590,D590="N140",I590),0)</f>
        <v>0</v>
      </c>
      <c r="AC590" s="45"/>
      <c r="AF590" s="33">
        <f t="shared" ref="AF590:AF653" si="88">IF(AND(E590&gt;=$AE$10,E590&lt;=$AF$10),I590,0)</f>
        <v>0</v>
      </c>
      <c r="AH590" s="24">
        <f t="shared" ref="AH590:AH653" si="89">SUM(U590:AB590)-K590</f>
        <v>0</v>
      </c>
    </row>
    <row r="591" spans="1:34" x14ac:dyDescent="0.35">
      <c r="A591" t="s">
        <v>619</v>
      </c>
      <c r="C591" s="26" t="s">
        <v>3440</v>
      </c>
      <c r="D591" s="26" t="s">
        <v>3570</v>
      </c>
      <c r="E591" s="19">
        <v>34250</v>
      </c>
      <c r="F591" s="26" t="s">
        <v>3441</v>
      </c>
      <c r="G591" s="26" t="s">
        <v>3442</v>
      </c>
      <c r="H591" s="19" t="str">
        <f>VLOOKUP(E591,Subjective!$A$5:$B$1439,2,FALSE)</f>
        <v>Lecture Fees</v>
      </c>
      <c r="I591" s="44">
        <v>614.74</v>
      </c>
      <c r="J591" s="45"/>
      <c r="K591" s="45">
        <f t="shared" si="82"/>
        <v>614.74</v>
      </c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6">
        <f t="shared" si="83"/>
        <v>0</v>
      </c>
      <c r="X591" s="45">
        <f t="shared" si="84"/>
        <v>0</v>
      </c>
      <c r="Y591" s="45">
        <f t="shared" si="81"/>
        <v>614.74</v>
      </c>
      <c r="Z591" s="46">
        <f t="shared" si="85"/>
        <v>0</v>
      </c>
      <c r="AA591" s="46">
        <f t="shared" si="86"/>
        <v>0</v>
      </c>
      <c r="AB591" s="46">
        <f t="shared" si="87"/>
        <v>0</v>
      </c>
      <c r="AC591" s="45"/>
      <c r="AF591" s="33">
        <f t="shared" si="88"/>
        <v>0</v>
      </c>
      <c r="AH591" s="24">
        <f t="shared" si="89"/>
        <v>0</v>
      </c>
    </row>
    <row r="592" spans="1:34" x14ac:dyDescent="0.35">
      <c r="A592" t="s">
        <v>620</v>
      </c>
      <c r="C592" s="26" t="s">
        <v>3440</v>
      </c>
      <c r="D592" s="26" t="s">
        <v>3571</v>
      </c>
      <c r="E592" s="19">
        <v>4620</v>
      </c>
      <c r="F592" s="26" t="s">
        <v>3441</v>
      </c>
      <c r="G592" s="26" t="s">
        <v>3442</v>
      </c>
      <c r="H592" s="19" t="str">
        <f>VLOOKUP(E592,Subjective!$A$5:$B$1439,2,FALSE)</f>
        <v>Course Fee Income (Ed &amp; Tr)</v>
      </c>
      <c r="I592" s="44">
        <v>-250</v>
      </c>
      <c r="J592" s="45"/>
      <c r="K592" s="45">
        <f t="shared" si="82"/>
        <v>-250</v>
      </c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6">
        <f t="shared" si="83"/>
        <v>-250</v>
      </c>
      <c r="X592" s="45">
        <f t="shared" si="84"/>
        <v>0</v>
      </c>
      <c r="Y592" s="45">
        <f t="shared" si="81"/>
        <v>0</v>
      </c>
      <c r="Z592" s="46">
        <f t="shared" si="85"/>
        <v>0</v>
      </c>
      <c r="AA592" s="46">
        <f t="shared" si="86"/>
        <v>0</v>
      </c>
      <c r="AB592" s="46">
        <f t="shared" si="87"/>
        <v>0</v>
      </c>
      <c r="AC592" s="45"/>
      <c r="AF592" s="33">
        <f t="shared" si="88"/>
        <v>-250</v>
      </c>
      <c r="AH592" s="24">
        <f t="shared" si="89"/>
        <v>0</v>
      </c>
    </row>
    <row r="593" spans="1:34" x14ac:dyDescent="0.35">
      <c r="A593" t="s">
        <v>621</v>
      </c>
      <c r="C593" s="26" t="s">
        <v>3440</v>
      </c>
      <c r="D593" s="26" t="s">
        <v>3571</v>
      </c>
      <c r="E593" s="19">
        <v>6000</v>
      </c>
      <c r="F593" s="26" t="s">
        <v>3441</v>
      </c>
      <c r="G593" s="26" t="s">
        <v>3442</v>
      </c>
      <c r="H593" s="19" t="str">
        <f>VLOOKUP(E593,Subjective!$A$5:$B$1439,2,FALSE)</f>
        <v>Inc Gen - Training</v>
      </c>
      <c r="I593" s="44">
        <v>-12.5</v>
      </c>
      <c r="J593" s="45"/>
      <c r="K593" s="45">
        <f t="shared" si="82"/>
        <v>-12.5</v>
      </c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6">
        <f t="shared" si="83"/>
        <v>-12.5</v>
      </c>
      <c r="X593" s="45">
        <f t="shared" si="84"/>
        <v>0</v>
      </c>
      <c r="Y593" s="45">
        <f t="shared" si="81"/>
        <v>0</v>
      </c>
      <c r="Z593" s="46">
        <f t="shared" si="85"/>
        <v>0</v>
      </c>
      <c r="AA593" s="46">
        <f t="shared" si="86"/>
        <v>0</v>
      </c>
      <c r="AB593" s="46">
        <f t="shared" si="87"/>
        <v>0</v>
      </c>
      <c r="AC593" s="45"/>
      <c r="AF593" s="33">
        <f t="shared" si="88"/>
        <v>-12.5</v>
      </c>
      <c r="AH593" s="24">
        <f t="shared" si="89"/>
        <v>0</v>
      </c>
    </row>
    <row r="594" spans="1:34" x14ac:dyDescent="0.35">
      <c r="A594" t="s">
        <v>622</v>
      </c>
      <c r="C594" s="26" t="s">
        <v>3440</v>
      </c>
      <c r="D594" s="26" t="s">
        <v>3571</v>
      </c>
      <c r="E594" s="19">
        <v>33610</v>
      </c>
      <c r="F594" s="26" t="s">
        <v>3441</v>
      </c>
      <c r="G594" s="26" t="s">
        <v>3442</v>
      </c>
      <c r="H594" s="19" t="str">
        <f>VLOOKUP(E594,Subjective!$A$5:$B$1439,2,FALSE)</f>
        <v>Travel &amp; Subsistence</v>
      </c>
      <c r="I594" s="44">
        <v>75</v>
      </c>
      <c r="J594" s="45"/>
      <c r="K594" s="45">
        <f t="shared" si="82"/>
        <v>75</v>
      </c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6">
        <f t="shared" si="83"/>
        <v>0</v>
      </c>
      <c r="X594" s="45">
        <f t="shared" si="84"/>
        <v>0</v>
      </c>
      <c r="Y594" s="45">
        <f t="shared" si="81"/>
        <v>75</v>
      </c>
      <c r="Z594" s="46">
        <f t="shared" si="85"/>
        <v>0</v>
      </c>
      <c r="AA594" s="46">
        <f t="shared" si="86"/>
        <v>0</v>
      </c>
      <c r="AB594" s="46">
        <f t="shared" si="87"/>
        <v>0</v>
      </c>
      <c r="AC594" s="45"/>
      <c r="AF594" s="33">
        <f t="shared" si="88"/>
        <v>0</v>
      </c>
      <c r="AH594" s="24">
        <f t="shared" si="89"/>
        <v>0</v>
      </c>
    </row>
    <row r="595" spans="1:34" x14ac:dyDescent="0.35">
      <c r="A595" t="s">
        <v>623</v>
      </c>
      <c r="C595" s="26" t="s">
        <v>3440</v>
      </c>
      <c r="D595" s="26" t="s">
        <v>3571</v>
      </c>
      <c r="E595" s="19">
        <v>35220</v>
      </c>
      <c r="F595" s="26" t="s">
        <v>3441</v>
      </c>
      <c r="G595" s="26" t="s">
        <v>3442</v>
      </c>
      <c r="H595" s="19" t="str">
        <f>VLOOKUP(E595,Subjective!$A$5:$B$1439,2,FALSE)</f>
        <v>Premises Lease Rent</v>
      </c>
      <c r="I595" s="44">
        <v>82</v>
      </c>
      <c r="J595" s="45"/>
      <c r="K595" s="45">
        <f t="shared" si="82"/>
        <v>82</v>
      </c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6">
        <f t="shared" si="83"/>
        <v>0</v>
      </c>
      <c r="X595" s="45">
        <f t="shared" si="84"/>
        <v>0</v>
      </c>
      <c r="Y595" s="45">
        <f t="shared" si="81"/>
        <v>82</v>
      </c>
      <c r="Z595" s="46">
        <f t="shared" si="85"/>
        <v>0</v>
      </c>
      <c r="AA595" s="46">
        <f t="shared" si="86"/>
        <v>0</v>
      </c>
      <c r="AB595" s="46">
        <f t="shared" si="87"/>
        <v>0</v>
      </c>
      <c r="AC595" s="45"/>
      <c r="AF595" s="33">
        <f t="shared" si="88"/>
        <v>0</v>
      </c>
      <c r="AH595" s="24">
        <f t="shared" si="89"/>
        <v>0</v>
      </c>
    </row>
    <row r="596" spans="1:34" x14ac:dyDescent="0.35">
      <c r="A596" t="s">
        <v>624</v>
      </c>
      <c r="C596" s="26" t="s">
        <v>3440</v>
      </c>
      <c r="D596" s="26" t="s">
        <v>3572</v>
      </c>
      <c r="E596" s="19">
        <v>4620</v>
      </c>
      <c r="F596" s="26" t="s">
        <v>3441</v>
      </c>
      <c r="G596" s="26" t="s">
        <v>3442</v>
      </c>
      <c r="H596" s="19" t="str">
        <f>VLOOKUP(E596,Subjective!$A$5:$B$1439,2,FALSE)</f>
        <v>Course Fee Income (Ed &amp; Tr)</v>
      </c>
      <c r="I596" s="44">
        <v>-393</v>
      </c>
      <c r="J596" s="45"/>
      <c r="K596" s="45">
        <f t="shared" si="82"/>
        <v>-393</v>
      </c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6">
        <f t="shared" si="83"/>
        <v>-393</v>
      </c>
      <c r="X596" s="45">
        <f t="shared" si="84"/>
        <v>0</v>
      </c>
      <c r="Y596" s="45">
        <f t="shared" si="81"/>
        <v>0</v>
      </c>
      <c r="Z596" s="46">
        <f t="shared" si="85"/>
        <v>0</v>
      </c>
      <c r="AA596" s="46">
        <f t="shared" si="86"/>
        <v>0</v>
      </c>
      <c r="AB596" s="46">
        <f t="shared" si="87"/>
        <v>0</v>
      </c>
      <c r="AC596" s="45"/>
      <c r="AF596" s="33">
        <f t="shared" si="88"/>
        <v>-393</v>
      </c>
      <c r="AH596" s="24">
        <f t="shared" si="89"/>
        <v>0</v>
      </c>
    </row>
    <row r="597" spans="1:34" x14ac:dyDescent="0.35">
      <c r="A597" t="s">
        <v>625</v>
      </c>
      <c r="C597" s="26" t="s">
        <v>3440</v>
      </c>
      <c r="D597" s="26" t="s">
        <v>3572</v>
      </c>
      <c r="E597" s="19">
        <v>35220</v>
      </c>
      <c r="F597" s="26" t="s">
        <v>3441</v>
      </c>
      <c r="G597" s="26" t="s">
        <v>3442</v>
      </c>
      <c r="H597" s="19" t="str">
        <f>VLOOKUP(E597,Subjective!$A$5:$B$1439,2,FALSE)</f>
        <v>Premises Lease Rent</v>
      </c>
      <c r="I597" s="44">
        <v>182.4</v>
      </c>
      <c r="J597" s="45"/>
      <c r="K597" s="45">
        <f t="shared" si="82"/>
        <v>182.4</v>
      </c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6">
        <f t="shared" si="83"/>
        <v>0</v>
      </c>
      <c r="X597" s="45">
        <f t="shared" si="84"/>
        <v>0</v>
      </c>
      <c r="Y597" s="45">
        <f t="shared" si="81"/>
        <v>182.4</v>
      </c>
      <c r="Z597" s="46">
        <f t="shared" si="85"/>
        <v>0</v>
      </c>
      <c r="AA597" s="46">
        <f t="shared" si="86"/>
        <v>0</v>
      </c>
      <c r="AB597" s="46">
        <f t="shared" si="87"/>
        <v>0</v>
      </c>
      <c r="AC597" s="45"/>
      <c r="AF597" s="33">
        <f t="shared" si="88"/>
        <v>0</v>
      </c>
      <c r="AH597" s="24">
        <f t="shared" si="89"/>
        <v>0</v>
      </c>
    </row>
    <row r="598" spans="1:34" x14ac:dyDescent="0.35">
      <c r="A598" t="s">
        <v>626</v>
      </c>
      <c r="C598" s="26" t="s">
        <v>3440</v>
      </c>
      <c r="D598" s="26" t="s">
        <v>3573</v>
      </c>
      <c r="E598" s="19">
        <v>4620</v>
      </c>
      <c r="F598" s="26" t="s">
        <v>3441</v>
      </c>
      <c r="G598" s="26" t="s">
        <v>3442</v>
      </c>
      <c r="H598" s="19" t="str">
        <f>VLOOKUP(E598,Subjective!$A$5:$B$1439,2,FALSE)</f>
        <v>Course Fee Income (Ed &amp; Tr)</v>
      </c>
      <c r="I598" s="44">
        <v>-192</v>
      </c>
      <c r="J598" s="45"/>
      <c r="K598" s="45">
        <f t="shared" si="82"/>
        <v>-192</v>
      </c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6">
        <f t="shared" si="83"/>
        <v>-192</v>
      </c>
      <c r="X598" s="45">
        <f t="shared" si="84"/>
        <v>0</v>
      </c>
      <c r="Y598" s="45">
        <f t="shared" si="81"/>
        <v>0</v>
      </c>
      <c r="Z598" s="46">
        <f t="shared" si="85"/>
        <v>0</v>
      </c>
      <c r="AA598" s="46">
        <f t="shared" si="86"/>
        <v>0</v>
      </c>
      <c r="AB598" s="46">
        <f t="shared" si="87"/>
        <v>0</v>
      </c>
      <c r="AC598" s="45"/>
      <c r="AF598" s="33">
        <f t="shared" si="88"/>
        <v>-192</v>
      </c>
      <c r="AH598" s="24">
        <f t="shared" si="89"/>
        <v>0</v>
      </c>
    </row>
    <row r="599" spans="1:34" x14ac:dyDescent="0.35">
      <c r="A599" t="s">
        <v>627</v>
      </c>
      <c r="C599" s="26" t="s">
        <v>3440</v>
      </c>
      <c r="D599" s="26" t="s">
        <v>3574</v>
      </c>
      <c r="E599" s="19">
        <v>4620</v>
      </c>
      <c r="F599" s="26" t="s">
        <v>3441</v>
      </c>
      <c r="G599" s="26" t="s">
        <v>3442</v>
      </c>
      <c r="H599" s="19" t="str">
        <f>VLOOKUP(E599,Subjective!$A$5:$B$1439,2,FALSE)</f>
        <v>Course Fee Income (Ed &amp; Tr)</v>
      </c>
      <c r="I599" s="44">
        <v>-1710.71</v>
      </c>
      <c r="J599" s="45"/>
      <c r="K599" s="45">
        <f t="shared" si="82"/>
        <v>-1710.71</v>
      </c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6">
        <f t="shared" si="83"/>
        <v>-1710.71</v>
      </c>
      <c r="X599" s="45">
        <f t="shared" si="84"/>
        <v>0</v>
      </c>
      <c r="Y599" s="45">
        <f t="shared" si="81"/>
        <v>0</v>
      </c>
      <c r="Z599" s="46">
        <f t="shared" si="85"/>
        <v>0</v>
      </c>
      <c r="AA599" s="46">
        <f t="shared" si="86"/>
        <v>0</v>
      </c>
      <c r="AB599" s="46">
        <f t="shared" si="87"/>
        <v>0</v>
      </c>
      <c r="AC599" s="45"/>
      <c r="AF599" s="33">
        <f t="shared" si="88"/>
        <v>-1710.71</v>
      </c>
      <c r="AH599" s="24">
        <f t="shared" si="89"/>
        <v>0</v>
      </c>
    </row>
    <row r="600" spans="1:34" x14ac:dyDescent="0.35">
      <c r="A600" t="s">
        <v>628</v>
      </c>
      <c r="C600" s="26" t="s">
        <v>3440</v>
      </c>
      <c r="D600" s="26" t="s">
        <v>3574</v>
      </c>
      <c r="E600" s="19">
        <v>6000</v>
      </c>
      <c r="F600" s="26" t="s">
        <v>3441</v>
      </c>
      <c r="G600" s="26" t="s">
        <v>3442</v>
      </c>
      <c r="H600" s="19" t="str">
        <f>VLOOKUP(E600,Subjective!$A$5:$B$1439,2,FALSE)</f>
        <v>Inc Gen - Training</v>
      </c>
      <c r="I600" s="44">
        <v>-177.5</v>
      </c>
      <c r="J600" s="45"/>
      <c r="K600" s="45">
        <f t="shared" si="82"/>
        <v>-177.5</v>
      </c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6">
        <f t="shared" si="83"/>
        <v>-177.5</v>
      </c>
      <c r="X600" s="45">
        <f t="shared" si="84"/>
        <v>0</v>
      </c>
      <c r="Y600" s="45">
        <f t="shared" si="81"/>
        <v>0</v>
      </c>
      <c r="Z600" s="46">
        <f t="shared" si="85"/>
        <v>0</v>
      </c>
      <c r="AA600" s="46">
        <f t="shared" si="86"/>
        <v>0</v>
      </c>
      <c r="AB600" s="46">
        <f t="shared" si="87"/>
        <v>0</v>
      </c>
      <c r="AC600" s="45"/>
      <c r="AF600" s="33">
        <f t="shared" si="88"/>
        <v>-177.5</v>
      </c>
      <c r="AH600" s="24">
        <f t="shared" si="89"/>
        <v>0</v>
      </c>
    </row>
    <row r="601" spans="1:34" x14ac:dyDescent="0.35">
      <c r="A601" t="s">
        <v>629</v>
      </c>
      <c r="C601" s="26" t="s">
        <v>3440</v>
      </c>
      <c r="D601" s="26" t="s">
        <v>3574</v>
      </c>
      <c r="E601" s="19">
        <v>33610</v>
      </c>
      <c r="F601" s="26" t="s">
        <v>3441</v>
      </c>
      <c r="G601" s="26" t="s">
        <v>3442</v>
      </c>
      <c r="H601" s="19" t="str">
        <f>VLOOKUP(E601,Subjective!$A$5:$B$1439,2,FALSE)</f>
        <v>Travel &amp; Subsistence</v>
      </c>
      <c r="I601" s="44">
        <v>84.4</v>
      </c>
      <c r="J601" s="45"/>
      <c r="K601" s="45">
        <f t="shared" si="82"/>
        <v>84.4</v>
      </c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6">
        <f t="shared" si="83"/>
        <v>0</v>
      </c>
      <c r="X601" s="45">
        <f t="shared" si="84"/>
        <v>0</v>
      </c>
      <c r="Y601" s="45">
        <f t="shared" si="81"/>
        <v>84.4</v>
      </c>
      <c r="Z601" s="46">
        <f t="shared" si="85"/>
        <v>0</v>
      </c>
      <c r="AA601" s="46">
        <f t="shared" si="86"/>
        <v>0</v>
      </c>
      <c r="AB601" s="46">
        <f t="shared" si="87"/>
        <v>0</v>
      </c>
      <c r="AC601" s="45"/>
      <c r="AF601" s="33">
        <f t="shared" si="88"/>
        <v>0</v>
      </c>
      <c r="AH601" s="24">
        <f t="shared" si="89"/>
        <v>0</v>
      </c>
    </row>
    <row r="602" spans="1:34" x14ac:dyDescent="0.35">
      <c r="A602" t="s">
        <v>630</v>
      </c>
      <c r="C602" s="26" t="s">
        <v>3440</v>
      </c>
      <c r="D602" s="26" t="s">
        <v>3574</v>
      </c>
      <c r="E602" s="19">
        <v>33650</v>
      </c>
      <c r="F602" s="26" t="s">
        <v>3441</v>
      </c>
      <c r="G602" s="26" t="s">
        <v>3442</v>
      </c>
      <c r="H602" s="19" t="str">
        <f>VLOOKUP(E602,Subjective!$A$5:$B$1439,2,FALSE)</f>
        <v>Training Travel &amp; Subsistence</v>
      </c>
      <c r="I602" s="44">
        <v>84.3</v>
      </c>
      <c r="J602" s="45"/>
      <c r="K602" s="45">
        <f t="shared" si="82"/>
        <v>84.3</v>
      </c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6">
        <f t="shared" si="83"/>
        <v>0</v>
      </c>
      <c r="X602" s="45">
        <f t="shared" si="84"/>
        <v>0</v>
      </c>
      <c r="Y602" s="45">
        <f t="shared" si="81"/>
        <v>84.3</v>
      </c>
      <c r="Z602" s="46">
        <f t="shared" si="85"/>
        <v>0</v>
      </c>
      <c r="AA602" s="46">
        <f t="shared" si="86"/>
        <v>0</v>
      </c>
      <c r="AB602" s="46">
        <f t="shared" si="87"/>
        <v>0</v>
      </c>
      <c r="AC602" s="45"/>
      <c r="AF602" s="33">
        <f t="shared" si="88"/>
        <v>0</v>
      </c>
      <c r="AH602" s="24">
        <f t="shared" si="89"/>
        <v>0</v>
      </c>
    </row>
    <row r="603" spans="1:34" x14ac:dyDescent="0.35">
      <c r="A603" t="s">
        <v>631</v>
      </c>
      <c r="C603" s="26" t="s">
        <v>3440</v>
      </c>
      <c r="D603" s="26" t="s">
        <v>3574</v>
      </c>
      <c r="E603" s="19">
        <v>34230</v>
      </c>
      <c r="F603" s="26" t="s">
        <v>3441</v>
      </c>
      <c r="G603" s="26" t="s">
        <v>3442</v>
      </c>
      <c r="H603" s="19" t="str">
        <f>VLOOKUP(E603,Subjective!$A$5:$B$1439,2,FALSE)</f>
        <v>ALS Courses / Training</v>
      </c>
      <c r="I603" s="44">
        <v>4473.4399999999996</v>
      </c>
      <c r="J603" s="45"/>
      <c r="K603" s="45">
        <f t="shared" si="82"/>
        <v>4473.4399999999996</v>
      </c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6">
        <f t="shared" si="83"/>
        <v>0</v>
      </c>
      <c r="X603" s="45">
        <f t="shared" si="84"/>
        <v>0</v>
      </c>
      <c r="Y603" s="45">
        <f t="shared" si="81"/>
        <v>4473.4399999999996</v>
      </c>
      <c r="Z603" s="46">
        <f t="shared" si="85"/>
        <v>0</v>
      </c>
      <c r="AA603" s="46">
        <f t="shared" si="86"/>
        <v>0</v>
      </c>
      <c r="AB603" s="46">
        <f t="shared" si="87"/>
        <v>0</v>
      </c>
      <c r="AC603" s="45"/>
      <c r="AF603" s="33">
        <f t="shared" si="88"/>
        <v>0</v>
      </c>
      <c r="AH603" s="24">
        <f t="shared" si="89"/>
        <v>0</v>
      </c>
    </row>
    <row r="604" spans="1:34" x14ac:dyDescent="0.35">
      <c r="A604" t="s">
        <v>632</v>
      </c>
      <c r="C604" s="26" t="s">
        <v>3440</v>
      </c>
      <c r="D604" s="26" t="s">
        <v>3574</v>
      </c>
      <c r="E604" s="19">
        <v>34250</v>
      </c>
      <c r="F604" s="26" t="s">
        <v>3441</v>
      </c>
      <c r="G604" s="26" t="s">
        <v>3442</v>
      </c>
      <c r="H604" s="19" t="str">
        <f>VLOOKUP(E604,Subjective!$A$5:$B$1439,2,FALSE)</f>
        <v>Lecture Fees</v>
      </c>
      <c r="I604" s="44">
        <v>3783.41</v>
      </c>
      <c r="J604" s="45"/>
      <c r="K604" s="45">
        <f t="shared" si="82"/>
        <v>3783.41</v>
      </c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6">
        <f t="shared" si="83"/>
        <v>0</v>
      </c>
      <c r="X604" s="45">
        <f t="shared" si="84"/>
        <v>0</v>
      </c>
      <c r="Y604" s="45">
        <f t="shared" ref="Y604:Y667" si="90">IF((X604+Z604+AA604+AB604+U604+V604+W604)=0,I604,0)</f>
        <v>3783.41</v>
      </c>
      <c r="Z604" s="46">
        <f t="shared" si="85"/>
        <v>0</v>
      </c>
      <c r="AA604" s="46">
        <f t="shared" si="86"/>
        <v>0</v>
      </c>
      <c r="AB604" s="46">
        <f t="shared" si="87"/>
        <v>0</v>
      </c>
      <c r="AC604" s="45"/>
      <c r="AF604" s="33">
        <f t="shared" si="88"/>
        <v>0</v>
      </c>
      <c r="AH604" s="24">
        <f t="shared" si="89"/>
        <v>0</v>
      </c>
    </row>
    <row r="605" spans="1:34" x14ac:dyDescent="0.35">
      <c r="A605" t="s">
        <v>633</v>
      </c>
      <c r="C605" s="26" t="s">
        <v>3440</v>
      </c>
      <c r="D605" s="26" t="s">
        <v>3574</v>
      </c>
      <c r="E605" s="19">
        <v>51750</v>
      </c>
      <c r="F605" s="26" t="s">
        <v>3441</v>
      </c>
      <c r="G605" s="26" t="s">
        <v>3442</v>
      </c>
      <c r="H605" s="19" t="str">
        <f>VLOOKUP(E605,Subjective!$A$5:$B$1439,2,FALSE)</f>
        <v>Locums</v>
      </c>
      <c r="I605" s="44">
        <v>1045.24</v>
      </c>
      <c r="J605" s="45"/>
      <c r="K605" s="45">
        <f t="shared" si="82"/>
        <v>1045.24</v>
      </c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6">
        <f t="shared" si="83"/>
        <v>0</v>
      </c>
      <c r="X605" s="45">
        <f t="shared" si="84"/>
        <v>0</v>
      </c>
      <c r="Y605" s="45">
        <f t="shared" si="90"/>
        <v>1045.24</v>
      </c>
      <c r="Z605" s="46">
        <f t="shared" si="85"/>
        <v>0</v>
      </c>
      <c r="AA605" s="46">
        <f t="shared" si="86"/>
        <v>0</v>
      </c>
      <c r="AB605" s="46">
        <f t="shared" si="87"/>
        <v>0</v>
      </c>
      <c r="AC605" s="45"/>
      <c r="AF605" s="33">
        <f t="shared" si="88"/>
        <v>0</v>
      </c>
      <c r="AH605" s="24">
        <f t="shared" si="89"/>
        <v>0</v>
      </c>
    </row>
    <row r="606" spans="1:34" x14ac:dyDescent="0.35">
      <c r="A606" t="s">
        <v>634</v>
      </c>
      <c r="C606" s="26" t="s">
        <v>3440</v>
      </c>
      <c r="D606" s="26" t="s">
        <v>3575</v>
      </c>
      <c r="E606" s="19">
        <v>6000</v>
      </c>
      <c r="F606" s="26" t="s">
        <v>3441</v>
      </c>
      <c r="G606" s="26" t="s">
        <v>3442</v>
      </c>
      <c r="H606" s="19" t="str">
        <f>VLOOKUP(E606,Subjective!$A$5:$B$1439,2,FALSE)</f>
        <v>Inc Gen - Training</v>
      </c>
      <c r="I606" s="44">
        <v>-50</v>
      </c>
      <c r="J606" s="45"/>
      <c r="K606" s="45">
        <f t="shared" si="82"/>
        <v>-50</v>
      </c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6">
        <f t="shared" si="83"/>
        <v>-50</v>
      </c>
      <c r="X606" s="45">
        <f t="shared" si="84"/>
        <v>0</v>
      </c>
      <c r="Y606" s="45">
        <f t="shared" si="90"/>
        <v>0</v>
      </c>
      <c r="Z606" s="46">
        <f t="shared" si="85"/>
        <v>0</v>
      </c>
      <c r="AA606" s="46">
        <f t="shared" si="86"/>
        <v>0</v>
      </c>
      <c r="AB606" s="46">
        <f t="shared" si="87"/>
        <v>0</v>
      </c>
      <c r="AC606" s="45"/>
      <c r="AF606" s="33">
        <f t="shared" si="88"/>
        <v>-50</v>
      </c>
      <c r="AH606" s="24">
        <f t="shared" si="89"/>
        <v>0</v>
      </c>
    </row>
    <row r="607" spans="1:34" x14ac:dyDescent="0.35">
      <c r="A607" t="s">
        <v>635</v>
      </c>
      <c r="C607" s="26" t="s">
        <v>3440</v>
      </c>
      <c r="D607" s="26" t="s">
        <v>3575</v>
      </c>
      <c r="E607" s="19">
        <v>33650</v>
      </c>
      <c r="F607" s="26" t="s">
        <v>3441</v>
      </c>
      <c r="G607" s="26" t="s">
        <v>3442</v>
      </c>
      <c r="H607" s="19" t="str">
        <f>VLOOKUP(E607,Subjective!$A$5:$B$1439,2,FALSE)</f>
        <v>Training Travel &amp; Subsistence</v>
      </c>
      <c r="I607" s="44">
        <v>66.739999999999995</v>
      </c>
      <c r="J607" s="45"/>
      <c r="K607" s="45">
        <f t="shared" si="82"/>
        <v>66.739999999999995</v>
      </c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6">
        <f t="shared" si="83"/>
        <v>0</v>
      </c>
      <c r="X607" s="45">
        <f t="shared" si="84"/>
        <v>0</v>
      </c>
      <c r="Y607" s="45">
        <f t="shared" si="90"/>
        <v>66.739999999999995</v>
      </c>
      <c r="Z607" s="46">
        <f t="shared" si="85"/>
        <v>0</v>
      </c>
      <c r="AA607" s="46">
        <f t="shared" si="86"/>
        <v>0</v>
      </c>
      <c r="AB607" s="46">
        <f t="shared" si="87"/>
        <v>0</v>
      </c>
      <c r="AC607" s="45"/>
      <c r="AF607" s="33">
        <f t="shared" si="88"/>
        <v>0</v>
      </c>
      <c r="AH607" s="24">
        <f t="shared" si="89"/>
        <v>0</v>
      </c>
    </row>
    <row r="608" spans="1:34" x14ac:dyDescent="0.35">
      <c r="A608" t="s">
        <v>636</v>
      </c>
      <c r="C608" s="26" t="s">
        <v>3440</v>
      </c>
      <c r="D608" s="26" t="s">
        <v>3575</v>
      </c>
      <c r="E608" s="19">
        <v>34200</v>
      </c>
      <c r="F608" s="26" t="s">
        <v>3441</v>
      </c>
      <c r="G608" s="26" t="s">
        <v>3442</v>
      </c>
      <c r="H608" s="19" t="str">
        <f>VLOOKUP(E608,Subjective!$A$5:$B$1439,2,FALSE)</f>
        <v>Training Expenses</v>
      </c>
      <c r="I608" s="44">
        <v>350</v>
      </c>
      <c r="J608" s="45"/>
      <c r="K608" s="45">
        <f t="shared" si="82"/>
        <v>350</v>
      </c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6">
        <f t="shared" si="83"/>
        <v>0</v>
      </c>
      <c r="X608" s="45">
        <f t="shared" si="84"/>
        <v>0</v>
      </c>
      <c r="Y608" s="45">
        <f t="shared" si="90"/>
        <v>350</v>
      </c>
      <c r="Z608" s="46">
        <f t="shared" si="85"/>
        <v>0</v>
      </c>
      <c r="AA608" s="46">
        <f t="shared" si="86"/>
        <v>0</v>
      </c>
      <c r="AB608" s="46">
        <f t="shared" si="87"/>
        <v>0</v>
      </c>
      <c r="AC608" s="45"/>
      <c r="AF608" s="33">
        <f t="shared" si="88"/>
        <v>0</v>
      </c>
      <c r="AH608" s="24">
        <f t="shared" si="89"/>
        <v>0</v>
      </c>
    </row>
    <row r="609" spans="1:34" x14ac:dyDescent="0.35">
      <c r="A609" t="s">
        <v>637</v>
      </c>
      <c r="C609" s="26" t="s">
        <v>3440</v>
      </c>
      <c r="D609" s="26" t="s">
        <v>3575</v>
      </c>
      <c r="E609" s="19">
        <v>34250</v>
      </c>
      <c r="F609" s="26" t="s">
        <v>3441</v>
      </c>
      <c r="G609" s="26" t="s">
        <v>3442</v>
      </c>
      <c r="H609" s="19" t="str">
        <f>VLOOKUP(E609,Subjective!$A$5:$B$1439,2,FALSE)</f>
        <v>Lecture Fees</v>
      </c>
      <c r="I609" s="44">
        <v>770</v>
      </c>
      <c r="J609" s="45"/>
      <c r="K609" s="45">
        <f t="shared" si="82"/>
        <v>770</v>
      </c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6">
        <f t="shared" si="83"/>
        <v>0</v>
      </c>
      <c r="X609" s="45">
        <f t="shared" si="84"/>
        <v>0</v>
      </c>
      <c r="Y609" s="45">
        <f t="shared" si="90"/>
        <v>770</v>
      </c>
      <c r="Z609" s="46">
        <f t="shared" si="85"/>
        <v>0</v>
      </c>
      <c r="AA609" s="46">
        <f t="shared" si="86"/>
        <v>0</v>
      </c>
      <c r="AB609" s="46">
        <f t="shared" si="87"/>
        <v>0</v>
      </c>
      <c r="AC609" s="45"/>
      <c r="AF609" s="33">
        <f t="shared" si="88"/>
        <v>0</v>
      </c>
      <c r="AH609" s="24">
        <f t="shared" si="89"/>
        <v>0</v>
      </c>
    </row>
    <row r="610" spans="1:34" x14ac:dyDescent="0.35">
      <c r="A610" t="s">
        <v>638</v>
      </c>
      <c r="C610" s="26" t="s">
        <v>3440</v>
      </c>
      <c r="D610" s="26" t="s">
        <v>3576</v>
      </c>
      <c r="E610" s="19">
        <v>4620</v>
      </c>
      <c r="F610" s="26" t="s">
        <v>3441</v>
      </c>
      <c r="G610" s="26" t="s">
        <v>3442</v>
      </c>
      <c r="H610" s="19" t="str">
        <f>VLOOKUP(E610,Subjective!$A$5:$B$1439,2,FALSE)</f>
        <v>Course Fee Income (Ed &amp; Tr)</v>
      </c>
      <c r="I610" s="44">
        <v>-995</v>
      </c>
      <c r="J610" s="45"/>
      <c r="K610" s="45">
        <f t="shared" si="82"/>
        <v>-995</v>
      </c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6">
        <f t="shared" si="83"/>
        <v>-995</v>
      </c>
      <c r="X610" s="45">
        <f t="shared" si="84"/>
        <v>0</v>
      </c>
      <c r="Y610" s="45">
        <f t="shared" si="90"/>
        <v>0</v>
      </c>
      <c r="Z610" s="46">
        <f t="shared" si="85"/>
        <v>0</v>
      </c>
      <c r="AA610" s="46">
        <f t="shared" si="86"/>
        <v>0</v>
      </c>
      <c r="AB610" s="46">
        <f t="shared" si="87"/>
        <v>0</v>
      </c>
      <c r="AC610" s="45"/>
      <c r="AF610" s="33">
        <f t="shared" si="88"/>
        <v>-995</v>
      </c>
      <c r="AH610" s="24">
        <f t="shared" si="89"/>
        <v>0</v>
      </c>
    </row>
    <row r="611" spans="1:34" x14ac:dyDescent="0.35">
      <c r="A611" t="s">
        <v>639</v>
      </c>
      <c r="C611" s="26" t="s">
        <v>3440</v>
      </c>
      <c r="D611" s="26" t="s">
        <v>3576</v>
      </c>
      <c r="E611" s="19">
        <v>6000</v>
      </c>
      <c r="F611" s="26" t="s">
        <v>3441</v>
      </c>
      <c r="G611" s="26" t="s">
        <v>3442</v>
      </c>
      <c r="H611" s="19" t="str">
        <f>VLOOKUP(E611,Subjective!$A$5:$B$1439,2,FALSE)</f>
        <v>Inc Gen - Training</v>
      </c>
      <c r="I611" s="44">
        <v>-250</v>
      </c>
      <c r="J611" s="45"/>
      <c r="K611" s="45">
        <f t="shared" si="82"/>
        <v>-250</v>
      </c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6">
        <f t="shared" si="83"/>
        <v>-250</v>
      </c>
      <c r="X611" s="45">
        <f t="shared" si="84"/>
        <v>0</v>
      </c>
      <c r="Y611" s="45">
        <f t="shared" si="90"/>
        <v>0</v>
      </c>
      <c r="Z611" s="46">
        <f t="shared" si="85"/>
        <v>0</v>
      </c>
      <c r="AA611" s="46">
        <f t="shared" si="86"/>
        <v>0</v>
      </c>
      <c r="AB611" s="46">
        <f t="shared" si="87"/>
        <v>0</v>
      </c>
      <c r="AC611" s="45"/>
      <c r="AF611" s="33">
        <f t="shared" si="88"/>
        <v>-250</v>
      </c>
      <c r="AH611" s="24">
        <f t="shared" si="89"/>
        <v>0</v>
      </c>
    </row>
    <row r="612" spans="1:34" x14ac:dyDescent="0.35">
      <c r="A612" t="s">
        <v>640</v>
      </c>
      <c r="C612" s="26" t="s">
        <v>3440</v>
      </c>
      <c r="D612" s="26" t="s">
        <v>3576</v>
      </c>
      <c r="E612" s="19">
        <v>33650</v>
      </c>
      <c r="F612" s="26" t="s">
        <v>3441</v>
      </c>
      <c r="G612" s="26" t="s">
        <v>3442</v>
      </c>
      <c r="H612" s="19" t="str">
        <f>VLOOKUP(E612,Subjective!$A$5:$B$1439,2,FALSE)</f>
        <v>Training Travel &amp; Subsistence</v>
      </c>
      <c r="I612" s="44">
        <v>128.5</v>
      </c>
      <c r="J612" s="45"/>
      <c r="K612" s="45">
        <f t="shared" si="82"/>
        <v>128.5</v>
      </c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6">
        <f t="shared" si="83"/>
        <v>0</v>
      </c>
      <c r="X612" s="45">
        <f t="shared" si="84"/>
        <v>0</v>
      </c>
      <c r="Y612" s="45">
        <f t="shared" si="90"/>
        <v>128.5</v>
      </c>
      <c r="Z612" s="46">
        <f t="shared" si="85"/>
        <v>0</v>
      </c>
      <c r="AA612" s="46">
        <f t="shared" si="86"/>
        <v>0</v>
      </c>
      <c r="AB612" s="46">
        <f t="shared" si="87"/>
        <v>0</v>
      </c>
      <c r="AC612" s="45"/>
      <c r="AF612" s="33">
        <f t="shared" si="88"/>
        <v>0</v>
      </c>
      <c r="AH612" s="24">
        <f t="shared" si="89"/>
        <v>0</v>
      </c>
    </row>
    <row r="613" spans="1:34" x14ac:dyDescent="0.35">
      <c r="A613" t="s">
        <v>641</v>
      </c>
      <c r="C613" s="26" t="s">
        <v>3440</v>
      </c>
      <c r="D613" s="26" t="s">
        <v>3576</v>
      </c>
      <c r="E613" s="19">
        <v>34230</v>
      </c>
      <c r="F613" s="26" t="s">
        <v>3441</v>
      </c>
      <c r="G613" s="26" t="s">
        <v>3442</v>
      </c>
      <c r="H613" s="19" t="str">
        <f>VLOOKUP(E613,Subjective!$A$5:$B$1439,2,FALSE)</f>
        <v>ALS Courses / Training</v>
      </c>
      <c r="I613" s="44">
        <v>584.48</v>
      </c>
      <c r="J613" s="45"/>
      <c r="K613" s="45">
        <f t="shared" si="82"/>
        <v>584.48</v>
      </c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6">
        <f t="shared" si="83"/>
        <v>0</v>
      </c>
      <c r="X613" s="45">
        <f t="shared" si="84"/>
        <v>0</v>
      </c>
      <c r="Y613" s="45">
        <f t="shared" si="90"/>
        <v>584.48</v>
      </c>
      <c r="Z613" s="46">
        <f t="shared" si="85"/>
        <v>0</v>
      </c>
      <c r="AA613" s="46">
        <f t="shared" si="86"/>
        <v>0</v>
      </c>
      <c r="AB613" s="46">
        <f t="shared" si="87"/>
        <v>0</v>
      </c>
      <c r="AC613" s="45"/>
      <c r="AF613" s="33">
        <f t="shared" si="88"/>
        <v>0</v>
      </c>
      <c r="AH613" s="24">
        <f t="shared" si="89"/>
        <v>0</v>
      </c>
    </row>
    <row r="614" spans="1:34" x14ac:dyDescent="0.35">
      <c r="A614" t="s">
        <v>642</v>
      </c>
      <c r="C614" s="26" t="s">
        <v>3440</v>
      </c>
      <c r="D614" s="26" t="s">
        <v>3576</v>
      </c>
      <c r="E614" s="19">
        <v>34250</v>
      </c>
      <c r="F614" s="26" t="s">
        <v>3441</v>
      </c>
      <c r="G614" s="26" t="s">
        <v>3442</v>
      </c>
      <c r="H614" s="19" t="str">
        <f>VLOOKUP(E614,Subjective!$A$5:$B$1439,2,FALSE)</f>
        <v>Lecture Fees</v>
      </c>
      <c r="I614" s="44">
        <v>1638.96</v>
      </c>
      <c r="J614" s="45"/>
      <c r="K614" s="45">
        <f t="shared" si="82"/>
        <v>1638.96</v>
      </c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6">
        <f t="shared" si="83"/>
        <v>0</v>
      </c>
      <c r="X614" s="45">
        <f t="shared" si="84"/>
        <v>0</v>
      </c>
      <c r="Y614" s="45">
        <f t="shared" si="90"/>
        <v>1638.96</v>
      </c>
      <c r="Z614" s="46">
        <f t="shared" si="85"/>
        <v>0</v>
      </c>
      <c r="AA614" s="46">
        <f t="shared" si="86"/>
        <v>0</v>
      </c>
      <c r="AB614" s="46">
        <f t="shared" si="87"/>
        <v>0</v>
      </c>
      <c r="AC614" s="45"/>
      <c r="AF614" s="33">
        <f t="shared" si="88"/>
        <v>0</v>
      </c>
      <c r="AH614" s="24">
        <f t="shared" si="89"/>
        <v>0</v>
      </c>
    </row>
    <row r="615" spans="1:34" x14ac:dyDescent="0.35">
      <c r="A615" t="s">
        <v>643</v>
      </c>
      <c r="C615" s="26" t="s">
        <v>3440</v>
      </c>
      <c r="D615" s="26" t="s">
        <v>3576</v>
      </c>
      <c r="E615" s="19">
        <v>51750</v>
      </c>
      <c r="F615" s="26" t="s">
        <v>3441</v>
      </c>
      <c r="G615" s="26" t="s">
        <v>3442</v>
      </c>
      <c r="H615" s="19" t="str">
        <f>VLOOKUP(E615,Subjective!$A$5:$B$1439,2,FALSE)</f>
        <v>Locums</v>
      </c>
      <c r="I615" s="44">
        <v>560</v>
      </c>
      <c r="J615" s="45"/>
      <c r="K615" s="45">
        <f t="shared" si="82"/>
        <v>560</v>
      </c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6">
        <f t="shared" si="83"/>
        <v>0</v>
      </c>
      <c r="X615" s="45">
        <f t="shared" si="84"/>
        <v>0</v>
      </c>
      <c r="Y615" s="45">
        <f t="shared" si="90"/>
        <v>560</v>
      </c>
      <c r="Z615" s="46">
        <f t="shared" si="85"/>
        <v>0</v>
      </c>
      <c r="AA615" s="46">
        <f t="shared" si="86"/>
        <v>0</v>
      </c>
      <c r="AB615" s="46">
        <f t="shared" si="87"/>
        <v>0</v>
      </c>
      <c r="AC615" s="45"/>
      <c r="AF615" s="33">
        <f t="shared" si="88"/>
        <v>0</v>
      </c>
      <c r="AH615" s="24">
        <f t="shared" si="89"/>
        <v>0</v>
      </c>
    </row>
    <row r="616" spans="1:34" x14ac:dyDescent="0.35">
      <c r="A616" t="s">
        <v>644</v>
      </c>
      <c r="C616" s="26" t="s">
        <v>3440</v>
      </c>
      <c r="D616" s="26" t="s">
        <v>3577</v>
      </c>
      <c r="E616" s="19">
        <v>4620</v>
      </c>
      <c r="F616" s="26" t="s">
        <v>3441</v>
      </c>
      <c r="G616" s="26" t="s">
        <v>3442</v>
      </c>
      <c r="H616" s="19" t="str">
        <f>VLOOKUP(E616,Subjective!$A$5:$B$1439,2,FALSE)</f>
        <v>Course Fee Income (Ed &amp; Tr)</v>
      </c>
      <c r="I616" s="44">
        <v>-30</v>
      </c>
      <c r="J616" s="45"/>
      <c r="K616" s="45">
        <f t="shared" si="82"/>
        <v>-30</v>
      </c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6">
        <f t="shared" si="83"/>
        <v>-30</v>
      </c>
      <c r="X616" s="45">
        <f t="shared" si="84"/>
        <v>0</v>
      </c>
      <c r="Y616" s="45">
        <f t="shared" si="90"/>
        <v>0</v>
      </c>
      <c r="Z616" s="46">
        <f t="shared" si="85"/>
        <v>0</v>
      </c>
      <c r="AA616" s="46">
        <f t="shared" si="86"/>
        <v>0</v>
      </c>
      <c r="AB616" s="46">
        <f t="shared" si="87"/>
        <v>0</v>
      </c>
      <c r="AC616" s="45"/>
      <c r="AF616" s="33">
        <f t="shared" si="88"/>
        <v>-30</v>
      </c>
      <c r="AH616" s="24">
        <f t="shared" si="89"/>
        <v>0</v>
      </c>
    </row>
    <row r="617" spans="1:34" x14ac:dyDescent="0.35">
      <c r="A617" t="s">
        <v>645</v>
      </c>
      <c r="C617" s="26" t="s">
        <v>3440</v>
      </c>
      <c r="D617" s="26" t="s">
        <v>3577</v>
      </c>
      <c r="E617" s="19">
        <v>6000</v>
      </c>
      <c r="F617" s="26" t="s">
        <v>3441</v>
      </c>
      <c r="G617" s="26" t="s">
        <v>3442</v>
      </c>
      <c r="H617" s="19" t="str">
        <f>VLOOKUP(E617,Subjective!$A$5:$B$1439,2,FALSE)</f>
        <v>Inc Gen - Training</v>
      </c>
      <c r="I617" s="44">
        <v>-192.5</v>
      </c>
      <c r="J617" s="45"/>
      <c r="K617" s="45">
        <f t="shared" si="82"/>
        <v>-192.5</v>
      </c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6">
        <f t="shared" si="83"/>
        <v>-192.5</v>
      </c>
      <c r="X617" s="45">
        <f t="shared" si="84"/>
        <v>0</v>
      </c>
      <c r="Y617" s="45">
        <f t="shared" si="90"/>
        <v>0</v>
      </c>
      <c r="Z617" s="46">
        <f t="shared" si="85"/>
        <v>0</v>
      </c>
      <c r="AA617" s="46">
        <f t="shared" si="86"/>
        <v>0</v>
      </c>
      <c r="AB617" s="46">
        <f t="shared" si="87"/>
        <v>0</v>
      </c>
      <c r="AC617" s="45"/>
      <c r="AF617" s="33">
        <f t="shared" si="88"/>
        <v>-192.5</v>
      </c>
      <c r="AH617" s="24">
        <f t="shared" si="89"/>
        <v>0</v>
      </c>
    </row>
    <row r="618" spans="1:34" x14ac:dyDescent="0.35">
      <c r="A618" t="s">
        <v>646</v>
      </c>
      <c r="C618" s="26" t="s">
        <v>3440</v>
      </c>
      <c r="D618" s="26" t="s">
        <v>3577</v>
      </c>
      <c r="E618" s="19">
        <v>34200</v>
      </c>
      <c r="F618" s="26" t="s">
        <v>3441</v>
      </c>
      <c r="G618" s="26" t="s">
        <v>3442</v>
      </c>
      <c r="H618" s="19" t="str">
        <f>VLOOKUP(E618,Subjective!$A$5:$B$1439,2,FALSE)</f>
        <v>Training Expenses</v>
      </c>
      <c r="I618" s="44">
        <v>700</v>
      </c>
      <c r="J618" s="45"/>
      <c r="K618" s="45">
        <f t="shared" si="82"/>
        <v>700</v>
      </c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6">
        <f t="shared" si="83"/>
        <v>0</v>
      </c>
      <c r="X618" s="45">
        <f t="shared" si="84"/>
        <v>0</v>
      </c>
      <c r="Y618" s="45">
        <f t="shared" si="90"/>
        <v>700</v>
      </c>
      <c r="Z618" s="46">
        <f t="shared" si="85"/>
        <v>0</v>
      </c>
      <c r="AA618" s="46">
        <f t="shared" si="86"/>
        <v>0</v>
      </c>
      <c r="AB618" s="46">
        <f t="shared" si="87"/>
        <v>0</v>
      </c>
      <c r="AC618" s="45"/>
      <c r="AF618" s="33">
        <f t="shared" si="88"/>
        <v>0</v>
      </c>
      <c r="AH618" s="24">
        <f t="shared" si="89"/>
        <v>0</v>
      </c>
    </row>
    <row r="619" spans="1:34" x14ac:dyDescent="0.35">
      <c r="A619" t="s">
        <v>647</v>
      </c>
      <c r="C619" s="26" t="s">
        <v>3440</v>
      </c>
      <c r="D619" s="26" t="s">
        <v>3577</v>
      </c>
      <c r="E619" s="19">
        <v>34220</v>
      </c>
      <c r="F619" s="26" t="s">
        <v>3441</v>
      </c>
      <c r="G619" s="26" t="s">
        <v>3442</v>
      </c>
      <c r="H619" s="19" t="str">
        <f>VLOOKUP(E619,Subjective!$A$5:$B$1439,2,FALSE)</f>
        <v>Conferences And Seminars</v>
      </c>
      <c r="I619" s="44">
        <v>55</v>
      </c>
      <c r="J619" s="45"/>
      <c r="K619" s="45">
        <f t="shared" si="82"/>
        <v>55</v>
      </c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6">
        <f t="shared" si="83"/>
        <v>0</v>
      </c>
      <c r="X619" s="45">
        <f t="shared" si="84"/>
        <v>0</v>
      </c>
      <c r="Y619" s="45">
        <f t="shared" si="90"/>
        <v>55</v>
      </c>
      <c r="Z619" s="46">
        <f t="shared" si="85"/>
        <v>0</v>
      </c>
      <c r="AA619" s="46">
        <f t="shared" si="86"/>
        <v>0</v>
      </c>
      <c r="AB619" s="46">
        <f t="shared" si="87"/>
        <v>0</v>
      </c>
      <c r="AC619" s="45"/>
      <c r="AF619" s="33">
        <f t="shared" si="88"/>
        <v>0</v>
      </c>
      <c r="AH619" s="24">
        <f t="shared" si="89"/>
        <v>0</v>
      </c>
    </row>
    <row r="620" spans="1:34" x14ac:dyDescent="0.35">
      <c r="A620" t="s">
        <v>648</v>
      </c>
      <c r="C620" s="26" t="s">
        <v>3440</v>
      </c>
      <c r="D620" s="26" t="s">
        <v>3577</v>
      </c>
      <c r="E620" s="19">
        <v>34250</v>
      </c>
      <c r="F620" s="26" t="s">
        <v>3441</v>
      </c>
      <c r="G620" s="26" t="s">
        <v>3442</v>
      </c>
      <c r="H620" s="19" t="str">
        <f>VLOOKUP(E620,Subjective!$A$5:$B$1439,2,FALSE)</f>
        <v>Lecture Fees</v>
      </c>
      <c r="I620" s="44">
        <v>237.64</v>
      </c>
      <c r="J620" s="45"/>
      <c r="K620" s="45">
        <f t="shared" si="82"/>
        <v>237.64</v>
      </c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6">
        <f t="shared" si="83"/>
        <v>0</v>
      </c>
      <c r="X620" s="45">
        <f t="shared" si="84"/>
        <v>0</v>
      </c>
      <c r="Y620" s="45">
        <f t="shared" si="90"/>
        <v>237.64</v>
      </c>
      <c r="Z620" s="46">
        <f t="shared" si="85"/>
        <v>0</v>
      </c>
      <c r="AA620" s="46">
        <f t="shared" si="86"/>
        <v>0</v>
      </c>
      <c r="AB620" s="46">
        <f t="shared" si="87"/>
        <v>0</v>
      </c>
      <c r="AC620" s="45"/>
      <c r="AF620" s="33">
        <f t="shared" si="88"/>
        <v>0</v>
      </c>
      <c r="AH620" s="24">
        <f t="shared" si="89"/>
        <v>0</v>
      </c>
    </row>
    <row r="621" spans="1:34" x14ac:dyDescent="0.35">
      <c r="A621" t="s">
        <v>649</v>
      </c>
      <c r="C621" s="26" t="s">
        <v>3440</v>
      </c>
      <c r="D621" s="26" t="s">
        <v>3578</v>
      </c>
      <c r="E621" s="19">
        <v>22250</v>
      </c>
      <c r="F621" s="26" t="s">
        <v>3441</v>
      </c>
      <c r="G621" s="26" t="s">
        <v>3442</v>
      </c>
      <c r="H621" s="19" t="str">
        <f>VLOOKUP(E621,Subjective!$A$5:$B$1439,2,FALSE)</f>
        <v>Specialist Dental Officer</v>
      </c>
      <c r="I621" s="44">
        <v>24138.84</v>
      </c>
      <c r="J621" s="45"/>
      <c r="K621" s="45">
        <f t="shared" si="82"/>
        <v>24138.84</v>
      </c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6">
        <f t="shared" si="83"/>
        <v>0</v>
      </c>
      <c r="X621" s="45">
        <f t="shared" si="84"/>
        <v>24138.84</v>
      </c>
      <c r="Y621" s="45">
        <f t="shared" si="90"/>
        <v>0</v>
      </c>
      <c r="Z621" s="46">
        <f t="shared" si="85"/>
        <v>0</v>
      </c>
      <c r="AA621" s="46">
        <f t="shared" si="86"/>
        <v>0</v>
      </c>
      <c r="AB621" s="46">
        <f t="shared" si="87"/>
        <v>0</v>
      </c>
      <c r="AC621" s="45"/>
      <c r="AF621" s="33">
        <f t="shared" si="88"/>
        <v>0</v>
      </c>
      <c r="AH621" s="24">
        <f t="shared" si="89"/>
        <v>0</v>
      </c>
    </row>
    <row r="622" spans="1:34" x14ac:dyDescent="0.35">
      <c r="A622" t="s">
        <v>650</v>
      </c>
      <c r="C622" s="26" t="s">
        <v>3440</v>
      </c>
      <c r="D622" s="26" t="s">
        <v>3578</v>
      </c>
      <c r="E622" s="19">
        <v>25300</v>
      </c>
      <c r="F622" s="26" t="s">
        <v>3441</v>
      </c>
      <c r="G622" s="26" t="s">
        <v>3442</v>
      </c>
      <c r="H622" s="19" t="str">
        <f>VLOOKUP(E622,Subjective!$A$5:$B$1439,2,FALSE)</f>
        <v>G.P.Sessions / Staff Fund</v>
      </c>
      <c r="I622" s="44">
        <v>-1871.67</v>
      </c>
      <c r="J622" s="45"/>
      <c r="K622" s="45">
        <f t="shared" si="82"/>
        <v>-1871.67</v>
      </c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6">
        <f t="shared" si="83"/>
        <v>0</v>
      </c>
      <c r="X622" s="45">
        <f t="shared" si="84"/>
        <v>-1871.67</v>
      </c>
      <c r="Y622" s="45">
        <f t="shared" si="90"/>
        <v>0</v>
      </c>
      <c r="Z622" s="46">
        <f t="shared" si="85"/>
        <v>0</v>
      </c>
      <c r="AA622" s="46">
        <f t="shared" si="86"/>
        <v>0</v>
      </c>
      <c r="AB622" s="46">
        <f t="shared" si="87"/>
        <v>0</v>
      </c>
      <c r="AC622" s="45"/>
      <c r="AF622" s="33">
        <f t="shared" si="88"/>
        <v>0</v>
      </c>
      <c r="AH622" s="24">
        <f t="shared" si="89"/>
        <v>0</v>
      </c>
    </row>
    <row r="623" spans="1:34" x14ac:dyDescent="0.35">
      <c r="A623" t="s">
        <v>651</v>
      </c>
      <c r="C623" s="26" t="s">
        <v>3440</v>
      </c>
      <c r="D623" s="26" t="s">
        <v>3578</v>
      </c>
      <c r="E623" s="19" t="s">
        <v>1680</v>
      </c>
      <c r="F623" s="26" t="s">
        <v>3441</v>
      </c>
      <c r="G623" s="26" t="s">
        <v>3442</v>
      </c>
      <c r="H623" s="19" t="str">
        <f>VLOOKUP(E623,Subjective!$A$5:$B$1439,2,FALSE)</f>
        <v>Dental Surgery Assistant Band 6</v>
      </c>
      <c r="I623" s="44">
        <v>31916.3</v>
      </c>
      <c r="J623" s="45"/>
      <c r="K623" s="45">
        <f t="shared" si="82"/>
        <v>31916.3</v>
      </c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6">
        <f t="shared" si="83"/>
        <v>0</v>
      </c>
      <c r="X623" s="45">
        <f t="shared" si="84"/>
        <v>31916.3</v>
      </c>
      <c r="Y623" s="45">
        <f t="shared" si="90"/>
        <v>0</v>
      </c>
      <c r="Z623" s="46">
        <f t="shared" si="85"/>
        <v>0</v>
      </c>
      <c r="AA623" s="46">
        <f t="shared" si="86"/>
        <v>0</v>
      </c>
      <c r="AB623" s="46">
        <f t="shared" si="87"/>
        <v>0</v>
      </c>
      <c r="AC623" s="45"/>
      <c r="AF623" s="33">
        <f t="shared" si="88"/>
        <v>0</v>
      </c>
      <c r="AH623" s="24">
        <f t="shared" si="89"/>
        <v>0</v>
      </c>
    </row>
    <row r="624" spans="1:34" x14ac:dyDescent="0.35">
      <c r="A624" t="s">
        <v>652</v>
      </c>
      <c r="C624" s="26" t="s">
        <v>3440</v>
      </c>
      <c r="D624" s="26" t="s">
        <v>3578</v>
      </c>
      <c r="E624" s="19" t="s">
        <v>1788</v>
      </c>
      <c r="F624" s="26" t="s">
        <v>3441</v>
      </c>
      <c r="G624" s="26" t="s">
        <v>3442</v>
      </c>
      <c r="H624" s="19" t="str">
        <f>VLOOKUP(E624,Subjective!$A$5:$B$1439,2,FALSE)</f>
        <v>Admin &amp; Clerical Band 4</v>
      </c>
      <c r="I624" s="44">
        <v>6565.42</v>
      </c>
      <c r="J624" s="45"/>
      <c r="K624" s="45">
        <f t="shared" si="82"/>
        <v>6565.42</v>
      </c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6">
        <f t="shared" si="83"/>
        <v>0</v>
      </c>
      <c r="X624" s="45">
        <f t="shared" si="84"/>
        <v>6565.42</v>
      </c>
      <c r="Y624" s="45">
        <f t="shared" si="90"/>
        <v>0</v>
      </c>
      <c r="Z624" s="46">
        <f t="shared" si="85"/>
        <v>0</v>
      </c>
      <c r="AA624" s="46">
        <f t="shared" si="86"/>
        <v>0</v>
      </c>
      <c r="AB624" s="46">
        <f t="shared" si="87"/>
        <v>0</v>
      </c>
      <c r="AC624" s="45"/>
      <c r="AF624" s="33">
        <f t="shared" si="88"/>
        <v>0</v>
      </c>
      <c r="AH624" s="24">
        <f t="shared" si="89"/>
        <v>0</v>
      </c>
    </row>
    <row r="625" spans="1:34" x14ac:dyDescent="0.35">
      <c r="A625" t="s">
        <v>653</v>
      </c>
      <c r="C625" s="26" t="s">
        <v>3440</v>
      </c>
      <c r="D625" s="26" t="s">
        <v>3578</v>
      </c>
      <c r="E625" s="19" t="s">
        <v>1790</v>
      </c>
      <c r="F625" s="26" t="s">
        <v>3441</v>
      </c>
      <c r="G625" s="26" t="s">
        <v>3442</v>
      </c>
      <c r="H625" s="19" t="str">
        <f>VLOOKUP(E625,Subjective!$A$5:$B$1439,2,FALSE)</f>
        <v>Admin &amp; Clerical Band 5</v>
      </c>
      <c r="I625" s="44">
        <v>223.5</v>
      </c>
      <c r="J625" s="45"/>
      <c r="K625" s="45">
        <f t="shared" si="82"/>
        <v>223.5</v>
      </c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6">
        <f t="shared" si="83"/>
        <v>0</v>
      </c>
      <c r="X625" s="45">
        <f t="shared" si="84"/>
        <v>223.5</v>
      </c>
      <c r="Y625" s="45">
        <f t="shared" si="90"/>
        <v>0</v>
      </c>
      <c r="Z625" s="46">
        <f t="shared" si="85"/>
        <v>0</v>
      </c>
      <c r="AA625" s="46">
        <f t="shared" si="86"/>
        <v>0</v>
      </c>
      <c r="AB625" s="46">
        <f t="shared" si="87"/>
        <v>0</v>
      </c>
      <c r="AC625" s="45"/>
      <c r="AF625" s="33">
        <f t="shared" si="88"/>
        <v>0</v>
      </c>
      <c r="AH625" s="24">
        <f t="shared" si="89"/>
        <v>0</v>
      </c>
    </row>
    <row r="626" spans="1:34" x14ac:dyDescent="0.35">
      <c r="A626" t="s">
        <v>654</v>
      </c>
      <c r="C626" s="26" t="s">
        <v>3440</v>
      </c>
      <c r="D626" s="26" t="s">
        <v>3578</v>
      </c>
      <c r="E626" s="19" t="s">
        <v>1794</v>
      </c>
      <c r="F626" s="26" t="s">
        <v>3441</v>
      </c>
      <c r="G626" s="26" t="s">
        <v>3442</v>
      </c>
      <c r="H626" s="19" t="str">
        <f>VLOOKUP(E626,Subjective!$A$5:$B$1439,2,FALSE)</f>
        <v>Admin &amp; Clerical Band 7</v>
      </c>
      <c r="I626" s="44">
        <v>15307.89</v>
      </c>
      <c r="J626" s="45"/>
      <c r="K626" s="45">
        <f t="shared" si="82"/>
        <v>15307.89</v>
      </c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6">
        <f t="shared" si="83"/>
        <v>0</v>
      </c>
      <c r="X626" s="45">
        <f t="shared" si="84"/>
        <v>15307.89</v>
      </c>
      <c r="Y626" s="45">
        <f t="shared" si="90"/>
        <v>0</v>
      </c>
      <c r="Z626" s="46">
        <f t="shared" si="85"/>
        <v>0</v>
      </c>
      <c r="AA626" s="46">
        <f t="shared" si="86"/>
        <v>0</v>
      </c>
      <c r="AB626" s="46">
        <f t="shared" si="87"/>
        <v>0</v>
      </c>
      <c r="AC626" s="45"/>
      <c r="AF626" s="33">
        <f t="shared" si="88"/>
        <v>0</v>
      </c>
      <c r="AH626" s="24">
        <f t="shared" si="89"/>
        <v>0</v>
      </c>
    </row>
    <row r="627" spans="1:34" x14ac:dyDescent="0.35">
      <c r="A627" t="s">
        <v>655</v>
      </c>
      <c r="C627" s="26" t="s">
        <v>3440</v>
      </c>
      <c r="D627" s="26" t="s">
        <v>3578</v>
      </c>
      <c r="E627" s="19">
        <v>33610</v>
      </c>
      <c r="F627" s="26" t="s">
        <v>3441</v>
      </c>
      <c r="G627" s="26" t="s">
        <v>3442</v>
      </c>
      <c r="H627" s="19" t="str">
        <f>VLOOKUP(E627,Subjective!$A$5:$B$1439,2,FALSE)</f>
        <v>Travel &amp; Subsistence</v>
      </c>
      <c r="I627" s="44">
        <v>460.93</v>
      </c>
      <c r="J627" s="45"/>
      <c r="K627" s="45">
        <f t="shared" si="82"/>
        <v>460.93</v>
      </c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6">
        <f t="shared" si="83"/>
        <v>0</v>
      </c>
      <c r="X627" s="45">
        <f t="shared" si="84"/>
        <v>0</v>
      </c>
      <c r="Y627" s="45">
        <f t="shared" si="90"/>
        <v>460.93</v>
      </c>
      <c r="Z627" s="46">
        <f t="shared" si="85"/>
        <v>0</v>
      </c>
      <c r="AA627" s="46">
        <f t="shared" si="86"/>
        <v>0</v>
      </c>
      <c r="AB627" s="46">
        <f t="shared" si="87"/>
        <v>0</v>
      </c>
      <c r="AC627" s="45"/>
      <c r="AF627" s="33">
        <f t="shared" si="88"/>
        <v>0</v>
      </c>
      <c r="AH627" s="24">
        <f t="shared" si="89"/>
        <v>0</v>
      </c>
    </row>
    <row r="628" spans="1:34" x14ac:dyDescent="0.35">
      <c r="A628" t="s">
        <v>656</v>
      </c>
      <c r="C628" s="26" t="s">
        <v>3440</v>
      </c>
      <c r="D628" s="26" t="s">
        <v>3578</v>
      </c>
      <c r="E628" s="19">
        <v>33610</v>
      </c>
      <c r="F628" s="26" t="s">
        <v>3479</v>
      </c>
      <c r="G628" s="26" t="s">
        <v>3442</v>
      </c>
      <c r="H628" s="19" t="str">
        <f>VLOOKUP(E628,Subjective!$A$5:$B$1439,2,FALSE)</f>
        <v>Travel &amp; Subsistence</v>
      </c>
      <c r="I628" s="44">
        <v>1009.82</v>
      </c>
      <c r="J628" s="45"/>
      <c r="K628" s="45">
        <f t="shared" si="82"/>
        <v>1009.82</v>
      </c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6">
        <f t="shared" si="83"/>
        <v>0</v>
      </c>
      <c r="X628" s="45">
        <f t="shared" si="84"/>
        <v>0</v>
      </c>
      <c r="Y628" s="45">
        <f t="shared" si="90"/>
        <v>1009.82</v>
      </c>
      <c r="Z628" s="46">
        <f t="shared" si="85"/>
        <v>0</v>
      </c>
      <c r="AA628" s="46">
        <f t="shared" si="86"/>
        <v>0</v>
      </c>
      <c r="AB628" s="46">
        <f t="shared" si="87"/>
        <v>0</v>
      </c>
      <c r="AC628" s="45"/>
      <c r="AF628" s="33">
        <f t="shared" si="88"/>
        <v>0</v>
      </c>
      <c r="AH628" s="24">
        <f t="shared" si="89"/>
        <v>0</v>
      </c>
    </row>
    <row r="629" spans="1:34" x14ac:dyDescent="0.35">
      <c r="A629" t="s">
        <v>657</v>
      </c>
      <c r="C629" s="26" t="s">
        <v>3440</v>
      </c>
      <c r="D629" s="26" t="s">
        <v>3578</v>
      </c>
      <c r="E629" s="19">
        <v>33610</v>
      </c>
      <c r="F629" s="26" t="s">
        <v>3515</v>
      </c>
      <c r="G629" s="26" t="s">
        <v>3442</v>
      </c>
      <c r="H629" s="19" t="str">
        <f>VLOOKUP(E629,Subjective!$A$5:$B$1439,2,FALSE)</f>
        <v>Travel &amp; Subsistence</v>
      </c>
      <c r="I629" s="44">
        <v>0.85</v>
      </c>
      <c r="J629" s="45"/>
      <c r="K629" s="45">
        <f t="shared" si="82"/>
        <v>0.85</v>
      </c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6">
        <f t="shared" si="83"/>
        <v>0</v>
      </c>
      <c r="X629" s="45">
        <f t="shared" si="84"/>
        <v>0</v>
      </c>
      <c r="Y629" s="45">
        <f t="shared" si="90"/>
        <v>0.85</v>
      </c>
      <c r="Z629" s="46">
        <f t="shared" si="85"/>
        <v>0</v>
      </c>
      <c r="AA629" s="46">
        <f t="shared" si="86"/>
        <v>0</v>
      </c>
      <c r="AB629" s="46">
        <f t="shared" si="87"/>
        <v>0</v>
      </c>
      <c r="AC629" s="45"/>
      <c r="AF629" s="33">
        <f t="shared" si="88"/>
        <v>0</v>
      </c>
      <c r="AH629" s="24">
        <f t="shared" si="89"/>
        <v>0</v>
      </c>
    </row>
    <row r="630" spans="1:34" x14ac:dyDescent="0.35">
      <c r="A630" t="s">
        <v>658</v>
      </c>
      <c r="C630" s="26" t="s">
        <v>3440</v>
      </c>
      <c r="D630" s="26" t="s">
        <v>3578</v>
      </c>
      <c r="E630" s="19">
        <v>33610</v>
      </c>
      <c r="F630" s="26" t="s">
        <v>3485</v>
      </c>
      <c r="G630" s="26" t="s">
        <v>3442</v>
      </c>
      <c r="H630" s="19" t="str">
        <f>VLOOKUP(E630,Subjective!$A$5:$B$1439,2,FALSE)</f>
        <v>Travel &amp; Subsistence</v>
      </c>
      <c r="I630" s="44">
        <v>212.88</v>
      </c>
      <c r="J630" s="45"/>
      <c r="K630" s="45">
        <f t="shared" si="82"/>
        <v>212.88</v>
      </c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6">
        <f t="shared" si="83"/>
        <v>0</v>
      </c>
      <c r="X630" s="45">
        <f t="shared" si="84"/>
        <v>0</v>
      </c>
      <c r="Y630" s="45">
        <f t="shared" si="90"/>
        <v>212.88</v>
      </c>
      <c r="Z630" s="46">
        <f t="shared" si="85"/>
        <v>0</v>
      </c>
      <c r="AA630" s="46">
        <f t="shared" si="86"/>
        <v>0</v>
      </c>
      <c r="AB630" s="46">
        <f t="shared" si="87"/>
        <v>0</v>
      </c>
      <c r="AC630" s="45"/>
      <c r="AF630" s="33">
        <f t="shared" si="88"/>
        <v>0</v>
      </c>
      <c r="AH630" s="24">
        <f t="shared" si="89"/>
        <v>0</v>
      </c>
    </row>
    <row r="631" spans="1:34" x14ac:dyDescent="0.35">
      <c r="A631" t="s">
        <v>659</v>
      </c>
      <c r="C631" s="26" t="s">
        <v>3440</v>
      </c>
      <c r="D631" s="26" t="s">
        <v>3579</v>
      </c>
      <c r="E631" s="19">
        <v>33650</v>
      </c>
      <c r="F631" s="26" t="s">
        <v>3441</v>
      </c>
      <c r="G631" s="26" t="s">
        <v>3442</v>
      </c>
      <c r="H631" s="19" t="str">
        <f>VLOOKUP(E631,Subjective!$A$5:$B$1439,2,FALSE)</f>
        <v>Training Travel &amp; Subsistence</v>
      </c>
      <c r="I631" s="44">
        <v>22.5</v>
      </c>
      <c r="J631" s="45"/>
      <c r="K631" s="45">
        <f t="shared" si="82"/>
        <v>22.5</v>
      </c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6">
        <f t="shared" si="83"/>
        <v>0</v>
      </c>
      <c r="X631" s="45">
        <f t="shared" si="84"/>
        <v>0</v>
      </c>
      <c r="Y631" s="45">
        <f t="shared" si="90"/>
        <v>22.5</v>
      </c>
      <c r="Z631" s="46">
        <f t="shared" si="85"/>
        <v>0</v>
      </c>
      <c r="AA631" s="46">
        <f t="shared" si="86"/>
        <v>0</v>
      </c>
      <c r="AB631" s="46">
        <f t="shared" si="87"/>
        <v>0</v>
      </c>
      <c r="AC631" s="45"/>
      <c r="AF631" s="33">
        <f t="shared" si="88"/>
        <v>0</v>
      </c>
      <c r="AH631" s="24">
        <f t="shared" si="89"/>
        <v>0</v>
      </c>
    </row>
    <row r="632" spans="1:34" x14ac:dyDescent="0.35">
      <c r="A632" t="s">
        <v>660</v>
      </c>
      <c r="C632" s="26" t="s">
        <v>3440</v>
      </c>
      <c r="D632" s="26" t="s">
        <v>3579</v>
      </c>
      <c r="E632" s="19">
        <v>34250</v>
      </c>
      <c r="F632" s="26" t="s">
        <v>3441</v>
      </c>
      <c r="G632" s="26" t="s">
        <v>3442</v>
      </c>
      <c r="H632" s="19" t="str">
        <f>VLOOKUP(E632,Subjective!$A$5:$B$1439,2,FALSE)</f>
        <v>Lecture Fees</v>
      </c>
      <c r="I632" s="44">
        <v>888.96</v>
      </c>
      <c r="J632" s="45"/>
      <c r="K632" s="45">
        <f t="shared" si="82"/>
        <v>888.96</v>
      </c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6">
        <f t="shared" si="83"/>
        <v>0</v>
      </c>
      <c r="X632" s="45">
        <f t="shared" si="84"/>
        <v>0</v>
      </c>
      <c r="Y632" s="45">
        <f t="shared" si="90"/>
        <v>888.96</v>
      </c>
      <c r="Z632" s="46">
        <f t="shared" si="85"/>
        <v>0</v>
      </c>
      <c r="AA632" s="46">
        <f t="shared" si="86"/>
        <v>0</v>
      </c>
      <c r="AB632" s="46">
        <f t="shared" si="87"/>
        <v>0</v>
      </c>
      <c r="AC632" s="45"/>
      <c r="AF632" s="33">
        <f t="shared" si="88"/>
        <v>0</v>
      </c>
      <c r="AH632" s="24">
        <f t="shared" si="89"/>
        <v>0</v>
      </c>
    </row>
    <row r="633" spans="1:34" x14ac:dyDescent="0.35">
      <c r="A633" t="s">
        <v>661</v>
      </c>
      <c r="C633" s="26" t="s">
        <v>3440</v>
      </c>
      <c r="D633" s="26" t="s">
        <v>3579</v>
      </c>
      <c r="E633" s="19">
        <v>37470</v>
      </c>
      <c r="F633" s="26" t="s">
        <v>3441</v>
      </c>
      <c r="G633" s="26" t="s">
        <v>3442</v>
      </c>
      <c r="H633" s="19" t="str">
        <f>VLOOKUP(E633,Subjective!$A$5:$B$1439,2,FALSE)</f>
        <v>Miscellaneous Expenditure</v>
      </c>
      <c r="I633" s="44">
        <v>17601</v>
      </c>
      <c r="J633" s="45"/>
      <c r="K633" s="45">
        <f t="shared" si="82"/>
        <v>17601</v>
      </c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6">
        <f t="shared" si="83"/>
        <v>0</v>
      </c>
      <c r="X633" s="45">
        <f t="shared" si="84"/>
        <v>0</v>
      </c>
      <c r="Y633" s="45">
        <f t="shared" si="90"/>
        <v>17601</v>
      </c>
      <c r="Z633" s="46">
        <f t="shared" si="85"/>
        <v>0</v>
      </c>
      <c r="AA633" s="46">
        <f t="shared" si="86"/>
        <v>0</v>
      </c>
      <c r="AB633" s="46">
        <f t="shared" si="87"/>
        <v>0</v>
      </c>
      <c r="AC633" s="45"/>
      <c r="AF633" s="33">
        <f t="shared" si="88"/>
        <v>0</v>
      </c>
      <c r="AH633" s="24">
        <f t="shared" si="89"/>
        <v>0</v>
      </c>
    </row>
    <row r="634" spans="1:34" x14ac:dyDescent="0.35">
      <c r="A634" t="s">
        <v>662</v>
      </c>
      <c r="C634" s="26" t="s">
        <v>3440</v>
      </c>
      <c r="D634" s="26" t="s">
        <v>3579</v>
      </c>
      <c r="E634" s="19">
        <v>51750</v>
      </c>
      <c r="F634" s="26" t="s">
        <v>3441</v>
      </c>
      <c r="G634" s="26" t="s">
        <v>3442</v>
      </c>
      <c r="H634" s="19" t="str">
        <f>VLOOKUP(E634,Subjective!$A$5:$B$1439,2,FALSE)</f>
        <v>Locums</v>
      </c>
      <c r="I634" s="44">
        <v>560</v>
      </c>
      <c r="J634" s="45"/>
      <c r="K634" s="45">
        <f t="shared" si="82"/>
        <v>560</v>
      </c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6">
        <f t="shared" si="83"/>
        <v>0</v>
      </c>
      <c r="X634" s="45">
        <f t="shared" si="84"/>
        <v>0</v>
      </c>
      <c r="Y634" s="45">
        <f t="shared" si="90"/>
        <v>560</v>
      </c>
      <c r="Z634" s="46">
        <f t="shared" si="85"/>
        <v>0</v>
      </c>
      <c r="AA634" s="46">
        <f t="shared" si="86"/>
        <v>0</v>
      </c>
      <c r="AB634" s="46">
        <f t="shared" si="87"/>
        <v>0</v>
      </c>
      <c r="AC634" s="45"/>
      <c r="AF634" s="33">
        <f t="shared" si="88"/>
        <v>0</v>
      </c>
      <c r="AH634" s="24">
        <f t="shared" si="89"/>
        <v>0</v>
      </c>
    </row>
    <row r="635" spans="1:34" x14ac:dyDescent="0.35">
      <c r="A635" t="s">
        <v>663</v>
      </c>
      <c r="C635" s="26" t="s">
        <v>3440</v>
      </c>
      <c r="D635" s="26" t="s">
        <v>3580</v>
      </c>
      <c r="E635" s="19">
        <v>4620</v>
      </c>
      <c r="F635" s="26" t="s">
        <v>3441</v>
      </c>
      <c r="G635" s="26" t="s">
        <v>3442</v>
      </c>
      <c r="H635" s="19" t="str">
        <f>VLOOKUP(E635,Subjective!$A$5:$B$1439,2,FALSE)</f>
        <v>Course Fee Income (Ed &amp; Tr)</v>
      </c>
      <c r="I635" s="44">
        <v>-670</v>
      </c>
      <c r="J635" s="45"/>
      <c r="K635" s="45">
        <f t="shared" si="82"/>
        <v>-670</v>
      </c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6">
        <f t="shared" si="83"/>
        <v>-670</v>
      </c>
      <c r="X635" s="45">
        <f t="shared" si="84"/>
        <v>0</v>
      </c>
      <c r="Y635" s="45">
        <f t="shared" si="90"/>
        <v>0</v>
      </c>
      <c r="Z635" s="46">
        <f t="shared" si="85"/>
        <v>0</v>
      </c>
      <c r="AA635" s="46">
        <f t="shared" si="86"/>
        <v>0</v>
      </c>
      <c r="AB635" s="46">
        <f t="shared" si="87"/>
        <v>0</v>
      </c>
      <c r="AC635" s="45"/>
      <c r="AF635" s="33">
        <f t="shared" si="88"/>
        <v>-670</v>
      </c>
      <c r="AH635" s="24">
        <f t="shared" si="89"/>
        <v>0</v>
      </c>
    </row>
    <row r="636" spans="1:34" x14ac:dyDescent="0.35">
      <c r="A636" t="s">
        <v>664</v>
      </c>
      <c r="C636" s="26" t="s">
        <v>3440</v>
      </c>
      <c r="D636" s="26" t="s">
        <v>3581</v>
      </c>
      <c r="E636" s="19">
        <v>4620</v>
      </c>
      <c r="F636" s="26" t="s">
        <v>3441</v>
      </c>
      <c r="G636" s="26" t="s">
        <v>3442</v>
      </c>
      <c r="H636" s="19" t="str">
        <f>VLOOKUP(E636,Subjective!$A$5:$B$1439,2,FALSE)</f>
        <v>Course Fee Income (Ed &amp; Tr)</v>
      </c>
      <c r="I636" s="44">
        <v>-150</v>
      </c>
      <c r="J636" s="45"/>
      <c r="K636" s="45">
        <f t="shared" si="82"/>
        <v>-150</v>
      </c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6">
        <f t="shared" si="83"/>
        <v>-150</v>
      </c>
      <c r="X636" s="45">
        <f t="shared" si="84"/>
        <v>0</v>
      </c>
      <c r="Y636" s="45">
        <f t="shared" si="90"/>
        <v>0</v>
      </c>
      <c r="Z636" s="46">
        <f t="shared" si="85"/>
        <v>0</v>
      </c>
      <c r="AA636" s="46">
        <f t="shared" si="86"/>
        <v>0</v>
      </c>
      <c r="AB636" s="46">
        <f t="shared" si="87"/>
        <v>0</v>
      </c>
      <c r="AC636" s="45"/>
      <c r="AF636" s="33">
        <f t="shared" si="88"/>
        <v>-150</v>
      </c>
      <c r="AH636" s="24">
        <f t="shared" si="89"/>
        <v>0</v>
      </c>
    </row>
    <row r="637" spans="1:34" x14ac:dyDescent="0.35">
      <c r="A637" t="s">
        <v>665</v>
      </c>
      <c r="C637" s="26" t="s">
        <v>3440</v>
      </c>
      <c r="D637" s="26" t="s">
        <v>3581</v>
      </c>
      <c r="E637" s="19">
        <v>6000</v>
      </c>
      <c r="F637" s="26" t="s">
        <v>3441</v>
      </c>
      <c r="G637" s="26" t="s">
        <v>3442</v>
      </c>
      <c r="H637" s="19" t="str">
        <f>VLOOKUP(E637,Subjective!$A$5:$B$1439,2,FALSE)</f>
        <v>Inc Gen - Training</v>
      </c>
      <c r="I637" s="44">
        <v>-12.5</v>
      </c>
      <c r="J637" s="45"/>
      <c r="K637" s="45">
        <f t="shared" si="82"/>
        <v>-12.5</v>
      </c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6">
        <f t="shared" si="83"/>
        <v>-12.5</v>
      </c>
      <c r="X637" s="45">
        <f t="shared" si="84"/>
        <v>0</v>
      </c>
      <c r="Y637" s="45">
        <f t="shared" si="90"/>
        <v>0</v>
      </c>
      <c r="Z637" s="46">
        <f t="shared" si="85"/>
        <v>0</v>
      </c>
      <c r="AA637" s="46">
        <f t="shared" si="86"/>
        <v>0</v>
      </c>
      <c r="AB637" s="46">
        <f t="shared" si="87"/>
        <v>0</v>
      </c>
      <c r="AC637" s="45"/>
      <c r="AF637" s="33">
        <f t="shared" si="88"/>
        <v>-12.5</v>
      </c>
      <c r="AH637" s="24">
        <f t="shared" si="89"/>
        <v>0</v>
      </c>
    </row>
    <row r="638" spans="1:34" x14ac:dyDescent="0.35">
      <c r="A638" t="s">
        <v>666</v>
      </c>
      <c r="C638" s="26" t="s">
        <v>3440</v>
      </c>
      <c r="D638" s="26" t="s">
        <v>3581</v>
      </c>
      <c r="E638" s="19">
        <v>33610</v>
      </c>
      <c r="F638" s="26" t="s">
        <v>3441</v>
      </c>
      <c r="G638" s="26" t="s">
        <v>3442</v>
      </c>
      <c r="H638" s="19" t="str">
        <f>VLOOKUP(E638,Subjective!$A$5:$B$1439,2,FALSE)</f>
        <v>Travel &amp; Subsistence</v>
      </c>
      <c r="I638" s="44">
        <v>174</v>
      </c>
      <c r="J638" s="45"/>
      <c r="K638" s="45">
        <f t="shared" si="82"/>
        <v>174</v>
      </c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6">
        <f t="shared" si="83"/>
        <v>0</v>
      </c>
      <c r="X638" s="45">
        <f t="shared" si="84"/>
        <v>0</v>
      </c>
      <c r="Y638" s="45">
        <f t="shared" si="90"/>
        <v>174</v>
      </c>
      <c r="Z638" s="46">
        <f t="shared" si="85"/>
        <v>0</v>
      </c>
      <c r="AA638" s="46">
        <f t="shared" si="86"/>
        <v>0</v>
      </c>
      <c r="AB638" s="46">
        <f t="shared" si="87"/>
        <v>0</v>
      </c>
      <c r="AC638" s="45"/>
      <c r="AF638" s="33">
        <f t="shared" si="88"/>
        <v>0</v>
      </c>
      <c r="AH638" s="24">
        <f t="shared" si="89"/>
        <v>0</v>
      </c>
    </row>
    <row r="639" spans="1:34" x14ac:dyDescent="0.35">
      <c r="A639" t="s">
        <v>667</v>
      </c>
      <c r="C639" s="26" t="s">
        <v>3440</v>
      </c>
      <c r="D639" s="26" t="s">
        <v>3581</v>
      </c>
      <c r="E639" s="19">
        <v>35220</v>
      </c>
      <c r="F639" s="26" t="s">
        <v>3441</v>
      </c>
      <c r="G639" s="26" t="s">
        <v>3442</v>
      </c>
      <c r="H639" s="19" t="str">
        <f>VLOOKUP(E639,Subjective!$A$5:$B$1439,2,FALSE)</f>
        <v>Premises Lease Rent</v>
      </c>
      <c r="I639" s="44">
        <v>41</v>
      </c>
      <c r="J639" s="45"/>
      <c r="K639" s="45">
        <f t="shared" si="82"/>
        <v>41</v>
      </c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6">
        <f t="shared" si="83"/>
        <v>0</v>
      </c>
      <c r="X639" s="45">
        <f t="shared" si="84"/>
        <v>0</v>
      </c>
      <c r="Y639" s="45">
        <f t="shared" si="90"/>
        <v>41</v>
      </c>
      <c r="Z639" s="46">
        <f t="shared" si="85"/>
        <v>0</v>
      </c>
      <c r="AA639" s="46">
        <f t="shared" si="86"/>
        <v>0</v>
      </c>
      <c r="AB639" s="46">
        <f t="shared" si="87"/>
        <v>0</v>
      </c>
      <c r="AC639" s="45"/>
      <c r="AF639" s="33">
        <f t="shared" si="88"/>
        <v>0</v>
      </c>
      <c r="AH639" s="24">
        <f t="shared" si="89"/>
        <v>0</v>
      </c>
    </row>
    <row r="640" spans="1:34" x14ac:dyDescent="0.35">
      <c r="A640" t="s">
        <v>668</v>
      </c>
      <c r="C640" s="26" t="s">
        <v>3440</v>
      </c>
      <c r="D640" s="26" t="s">
        <v>3582</v>
      </c>
      <c r="E640" s="19">
        <v>6000</v>
      </c>
      <c r="F640" s="26" t="s">
        <v>3441</v>
      </c>
      <c r="G640" s="26" t="s">
        <v>3442</v>
      </c>
      <c r="H640" s="19" t="str">
        <f>VLOOKUP(E640,Subjective!$A$5:$B$1439,2,FALSE)</f>
        <v>Inc Gen - Training</v>
      </c>
      <c r="I640" s="44">
        <v>-823</v>
      </c>
      <c r="J640" s="45"/>
      <c r="K640" s="45">
        <f t="shared" si="82"/>
        <v>-823</v>
      </c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6">
        <f t="shared" si="83"/>
        <v>-823</v>
      </c>
      <c r="X640" s="45">
        <f t="shared" si="84"/>
        <v>0</v>
      </c>
      <c r="Y640" s="45">
        <f t="shared" si="90"/>
        <v>0</v>
      </c>
      <c r="Z640" s="46">
        <f t="shared" si="85"/>
        <v>0</v>
      </c>
      <c r="AA640" s="46">
        <f t="shared" si="86"/>
        <v>0</v>
      </c>
      <c r="AB640" s="46">
        <f t="shared" si="87"/>
        <v>0</v>
      </c>
      <c r="AC640" s="45"/>
      <c r="AF640" s="33">
        <f t="shared" si="88"/>
        <v>-823</v>
      </c>
      <c r="AH640" s="24">
        <f t="shared" si="89"/>
        <v>0</v>
      </c>
    </row>
    <row r="641" spans="1:34" x14ac:dyDescent="0.35">
      <c r="A641" t="s">
        <v>669</v>
      </c>
      <c r="C641" s="26" t="s">
        <v>3440</v>
      </c>
      <c r="D641" s="26" t="s">
        <v>3582</v>
      </c>
      <c r="E641" s="19">
        <v>32040</v>
      </c>
      <c r="F641" s="26" t="s">
        <v>3441</v>
      </c>
      <c r="G641" s="26" t="s">
        <v>3442</v>
      </c>
      <c r="H641" s="19" t="str">
        <f>VLOOKUP(E641,Subjective!$A$5:$B$1439,2,FALSE)</f>
        <v>Hardware &amp; Crockery</v>
      </c>
      <c r="I641" s="44">
        <v>1477.2</v>
      </c>
      <c r="J641" s="45"/>
      <c r="K641" s="45">
        <f t="shared" si="82"/>
        <v>1477.2</v>
      </c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6">
        <f t="shared" si="83"/>
        <v>0</v>
      </c>
      <c r="X641" s="45">
        <f t="shared" si="84"/>
        <v>0</v>
      </c>
      <c r="Y641" s="45">
        <f t="shared" si="90"/>
        <v>1477.2</v>
      </c>
      <c r="Z641" s="46">
        <f t="shared" si="85"/>
        <v>0</v>
      </c>
      <c r="AA641" s="46">
        <f t="shared" si="86"/>
        <v>0</v>
      </c>
      <c r="AB641" s="46">
        <f t="shared" si="87"/>
        <v>0</v>
      </c>
      <c r="AC641" s="45"/>
      <c r="AF641" s="33">
        <f t="shared" si="88"/>
        <v>0</v>
      </c>
      <c r="AH641" s="24">
        <f t="shared" si="89"/>
        <v>0</v>
      </c>
    </row>
    <row r="642" spans="1:34" x14ac:dyDescent="0.35">
      <c r="A642" t="s">
        <v>670</v>
      </c>
      <c r="C642" s="26" t="s">
        <v>3440</v>
      </c>
      <c r="D642" s="26" t="s">
        <v>3582</v>
      </c>
      <c r="E642" s="19">
        <v>34220</v>
      </c>
      <c r="F642" s="26" t="s">
        <v>3441</v>
      </c>
      <c r="G642" s="26" t="s">
        <v>3442</v>
      </c>
      <c r="H642" s="19" t="str">
        <f>VLOOKUP(E642,Subjective!$A$5:$B$1439,2,FALSE)</f>
        <v>Conferences And Seminars</v>
      </c>
      <c r="I642" s="44">
        <v>83.33</v>
      </c>
      <c r="J642" s="45"/>
      <c r="K642" s="45">
        <f t="shared" si="82"/>
        <v>83.33</v>
      </c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6">
        <f t="shared" si="83"/>
        <v>0</v>
      </c>
      <c r="X642" s="45">
        <f t="shared" si="84"/>
        <v>0</v>
      </c>
      <c r="Y642" s="45">
        <f t="shared" si="90"/>
        <v>83.33</v>
      </c>
      <c r="Z642" s="46">
        <f t="shared" si="85"/>
        <v>0</v>
      </c>
      <c r="AA642" s="46">
        <f t="shared" si="86"/>
        <v>0</v>
      </c>
      <c r="AB642" s="46">
        <f t="shared" si="87"/>
        <v>0</v>
      </c>
      <c r="AC642" s="45"/>
      <c r="AF642" s="33">
        <f t="shared" si="88"/>
        <v>0</v>
      </c>
      <c r="AH642" s="24">
        <f t="shared" si="89"/>
        <v>0</v>
      </c>
    </row>
    <row r="643" spans="1:34" x14ac:dyDescent="0.35">
      <c r="A643" t="s">
        <v>671</v>
      </c>
      <c r="C643" s="26" t="s">
        <v>3440</v>
      </c>
      <c r="D643" s="26" t="s">
        <v>3583</v>
      </c>
      <c r="E643" s="19">
        <v>4620</v>
      </c>
      <c r="F643" s="26" t="s">
        <v>3441</v>
      </c>
      <c r="G643" s="26" t="s">
        <v>3442</v>
      </c>
      <c r="H643" s="19" t="str">
        <f>VLOOKUP(E643,Subjective!$A$5:$B$1439,2,FALSE)</f>
        <v>Course Fee Income (Ed &amp; Tr)</v>
      </c>
      <c r="I643" s="44">
        <v>-1515</v>
      </c>
      <c r="J643" s="45"/>
      <c r="K643" s="45">
        <f t="shared" si="82"/>
        <v>-1515</v>
      </c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6">
        <f t="shared" si="83"/>
        <v>-1515</v>
      </c>
      <c r="X643" s="45">
        <f t="shared" si="84"/>
        <v>0</v>
      </c>
      <c r="Y643" s="45">
        <f t="shared" si="90"/>
        <v>0</v>
      </c>
      <c r="Z643" s="46">
        <f t="shared" si="85"/>
        <v>0</v>
      </c>
      <c r="AA643" s="46">
        <f t="shared" si="86"/>
        <v>0</v>
      </c>
      <c r="AB643" s="46">
        <f t="shared" si="87"/>
        <v>0</v>
      </c>
      <c r="AC643" s="45"/>
      <c r="AF643" s="33">
        <f t="shared" si="88"/>
        <v>-1515</v>
      </c>
      <c r="AH643" s="24">
        <f t="shared" si="89"/>
        <v>0</v>
      </c>
    </row>
    <row r="644" spans="1:34" x14ac:dyDescent="0.35">
      <c r="A644" t="s">
        <v>672</v>
      </c>
      <c r="C644" s="26" t="s">
        <v>3440</v>
      </c>
      <c r="D644" s="26" t="s">
        <v>3583</v>
      </c>
      <c r="E644" s="19">
        <v>6000</v>
      </c>
      <c r="F644" s="26" t="s">
        <v>3441</v>
      </c>
      <c r="G644" s="26" t="s">
        <v>3442</v>
      </c>
      <c r="H644" s="19" t="str">
        <f>VLOOKUP(E644,Subjective!$A$5:$B$1439,2,FALSE)</f>
        <v>Inc Gen - Training</v>
      </c>
      <c r="I644" s="44">
        <v>-120</v>
      </c>
      <c r="J644" s="45"/>
      <c r="K644" s="45">
        <f t="shared" si="82"/>
        <v>-120</v>
      </c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6">
        <f t="shared" si="83"/>
        <v>-120</v>
      </c>
      <c r="X644" s="45">
        <f t="shared" si="84"/>
        <v>0</v>
      </c>
      <c r="Y644" s="45">
        <f t="shared" si="90"/>
        <v>0</v>
      </c>
      <c r="Z644" s="46">
        <f t="shared" si="85"/>
        <v>0</v>
      </c>
      <c r="AA644" s="46">
        <f t="shared" si="86"/>
        <v>0</v>
      </c>
      <c r="AB644" s="46">
        <f t="shared" si="87"/>
        <v>0</v>
      </c>
      <c r="AC644" s="45"/>
      <c r="AF644" s="33">
        <f t="shared" si="88"/>
        <v>-120</v>
      </c>
      <c r="AH644" s="24">
        <f t="shared" si="89"/>
        <v>0</v>
      </c>
    </row>
    <row r="645" spans="1:34" x14ac:dyDescent="0.35">
      <c r="A645" t="s">
        <v>673</v>
      </c>
      <c r="C645" s="26" t="s">
        <v>3440</v>
      </c>
      <c r="D645" s="26" t="s">
        <v>3584</v>
      </c>
      <c r="E645" s="19">
        <v>4620</v>
      </c>
      <c r="F645" s="26" t="s">
        <v>3441</v>
      </c>
      <c r="G645" s="26" t="s">
        <v>3442</v>
      </c>
      <c r="H645" s="19" t="str">
        <f>VLOOKUP(E645,Subjective!$A$5:$B$1439,2,FALSE)</f>
        <v>Course Fee Income (Ed &amp; Tr)</v>
      </c>
      <c r="I645" s="44">
        <v>-1673.16</v>
      </c>
      <c r="J645" s="45"/>
      <c r="K645" s="45">
        <f t="shared" si="82"/>
        <v>-1673.16</v>
      </c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6">
        <f t="shared" si="83"/>
        <v>-1673.16</v>
      </c>
      <c r="X645" s="45">
        <f t="shared" si="84"/>
        <v>0</v>
      </c>
      <c r="Y645" s="45">
        <f t="shared" si="90"/>
        <v>0</v>
      </c>
      <c r="Z645" s="46">
        <f t="shared" si="85"/>
        <v>0</v>
      </c>
      <c r="AA645" s="46">
        <f t="shared" si="86"/>
        <v>0</v>
      </c>
      <c r="AB645" s="46">
        <f t="shared" si="87"/>
        <v>0</v>
      </c>
      <c r="AC645" s="45"/>
      <c r="AF645" s="33">
        <f t="shared" si="88"/>
        <v>-1673.16</v>
      </c>
      <c r="AH645" s="24">
        <f t="shared" si="89"/>
        <v>0</v>
      </c>
    </row>
    <row r="646" spans="1:34" x14ac:dyDescent="0.35">
      <c r="A646" t="s">
        <v>674</v>
      </c>
      <c r="C646" s="26" t="s">
        <v>3440</v>
      </c>
      <c r="D646" s="26" t="s">
        <v>3584</v>
      </c>
      <c r="E646" s="19">
        <v>6000</v>
      </c>
      <c r="F646" s="26" t="s">
        <v>3441</v>
      </c>
      <c r="G646" s="26" t="s">
        <v>3442</v>
      </c>
      <c r="H646" s="19" t="str">
        <f>VLOOKUP(E646,Subjective!$A$5:$B$1439,2,FALSE)</f>
        <v>Inc Gen - Training</v>
      </c>
      <c r="I646" s="44">
        <v>-15931</v>
      </c>
      <c r="J646" s="45"/>
      <c r="K646" s="45">
        <f t="shared" si="82"/>
        <v>-15931</v>
      </c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6">
        <f t="shared" si="83"/>
        <v>-15931</v>
      </c>
      <c r="X646" s="45">
        <f t="shared" si="84"/>
        <v>0</v>
      </c>
      <c r="Y646" s="45">
        <f t="shared" si="90"/>
        <v>0</v>
      </c>
      <c r="Z646" s="46">
        <f t="shared" si="85"/>
        <v>0</v>
      </c>
      <c r="AA646" s="46">
        <f t="shared" si="86"/>
        <v>0</v>
      </c>
      <c r="AB646" s="46">
        <f t="shared" si="87"/>
        <v>0</v>
      </c>
      <c r="AC646" s="45"/>
      <c r="AF646" s="33">
        <f t="shared" si="88"/>
        <v>-15931</v>
      </c>
      <c r="AH646" s="24">
        <f t="shared" si="89"/>
        <v>0</v>
      </c>
    </row>
    <row r="647" spans="1:34" x14ac:dyDescent="0.35">
      <c r="A647" t="s">
        <v>675</v>
      </c>
      <c r="C647" s="26" t="s">
        <v>3440</v>
      </c>
      <c r="D647" s="26" t="s">
        <v>3584</v>
      </c>
      <c r="E647" s="19">
        <v>6000</v>
      </c>
      <c r="F647" s="26" t="s">
        <v>3441</v>
      </c>
      <c r="G647" s="26" t="s">
        <v>3444</v>
      </c>
      <c r="H647" s="19" t="str">
        <f>VLOOKUP(E647,Subjective!$A$5:$B$1439,2,FALSE)</f>
        <v>Inc Gen - Training</v>
      </c>
      <c r="I647" s="44">
        <v>-250</v>
      </c>
      <c r="J647" s="45"/>
      <c r="K647" s="45">
        <f t="shared" si="82"/>
        <v>-250</v>
      </c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6">
        <f t="shared" si="83"/>
        <v>-250</v>
      </c>
      <c r="X647" s="45">
        <f t="shared" si="84"/>
        <v>0</v>
      </c>
      <c r="Y647" s="45">
        <f t="shared" si="90"/>
        <v>0</v>
      </c>
      <c r="Z647" s="46">
        <f t="shared" si="85"/>
        <v>0</v>
      </c>
      <c r="AA647" s="46">
        <f t="shared" si="86"/>
        <v>0</v>
      </c>
      <c r="AB647" s="46">
        <f t="shared" si="87"/>
        <v>0</v>
      </c>
      <c r="AC647" s="45"/>
      <c r="AF647" s="33">
        <f t="shared" si="88"/>
        <v>-250</v>
      </c>
      <c r="AH647" s="24">
        <f t="shared" si="89"/>
        <v>0</v>
      </c>
    </row>
    <row r="648" spans="1:34" x14ac:dyDescent="0.35">
      <c r="A648" t="s">
        <v>676</v>
      </c>
      <c r="C648" s="26" t="s">
        <v>3440</v>
      </c>
      <c r="D648" s="26" t="s">
        <v>3584</v>
      </c>
      <c r="E648" s="19">
        <v>6000</v>
      </c>
      <c r="F648" s="26" t="s">
        <v>3441</v>
      </c>
      <c r="G648" s="26" t="s">
        <v>3449</v>
      </c>
      <c r="H648" s="19" t="str">
        <f>VLOOKUP(E648,Subjective!$A$5:$B$1439,2,FALSE)</f>
        <v>Inc Gen - Training</v>
      </c>
      <c r="I648" s="44">
        <v>-714.28</v>
      </c>
      <c r="J648" s="45"/>
      <c r="K648" s="45">
        <f t="shared" si="82"/>
        <v>-714.28</v>
      </c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6">
        <f t="shared" si="83"/>
        <v>-714.28</v>
      </c>
      <c r="X648" s="45">
        <f t="shared" si="84"/>
        <v>0</v>
      </c>
      <c r="Y648" s="45">
        <f t="shared" si="90"/>
        <v>0</v>
      </c>
      <c r="Z648" s="46">
        <f t="shared" si="85"/>
        <v>0</v>
      </c>
      <c r="AA648" s="46">
        <f t="shared" si="86"/>
        <v>0</v>
      </c>
      <c r="AB648" s="46">
        <f t="shared" si="87"/>
        <v>0</v>
      </c>
      <c r="AC648" s="45"/>
      <c r="AF648" s="33">
        <f t="shared" si="88"/>
        <v>-714.28</v>
      </c>
      <c r="AH648" s="24">
        <f t="shared" si="89"/>
        <v>0</v>
      </c>
    </row>
    <row r="649" spans="1:34" x14ac:dyDescent="0.35">
      <c r="A649" t="s">
        <v>677</v>
      </c>
      <c r="C649" s="26" t="s">
        <v>3440</v>
      </c>
      <c r="D649" s="26" t="s">
        <v>3584</v>
      </c>
      <c r="E649" s="19">
        <v>6000</v>
      </c>
      <c r="F649" s="26" t="s">
        <v>3441</v>
      </c>
      <c r="G649" s="26" t="s">
        <v>3450</v>
      </c>
      <c r="H649" s="19" t="str">
        <f>VLOOKUP(E649,Subjective!$A$5:$B$1439,2,FALSE)</f>
        <v>Inc Gen - Training</v>
      </c>
      <c r="I649" s="44">
        <v>-2500</v>
      </c>
      <c r="J649" s="45"/>
      <c r="K649" s="45">
        <f t="shared" si="82"/>
        <v>-2500</v>
      </c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6">
        <f t="shared" si="83"/>
        <v>-2500</v>
      </c>
      <c r="X649" s="45">
        <f t="shared" si="84"/>
        <v>0</v>
      </c>
      <c r="Y649" s="45">
        <f t="shared" si="90"/>
        <v>0</v>
      </c>
      <c r="Z649" s="46">
        <f t="shared" si="85"/>
        <v>0</v>
      </c>
      <c r="AA649" s="46">
        <f t="shared" si="86"/>
        <v>0</v>
      </c>
      <c r="AB649" s="46">
        <f t="shared" si="87"/>
        <v>0</v>
      </c>
      <c r="AC649" s="45"/>
      <c r="AF649" s="33">
        <f t="shared" si="88"/>
        <v>-2500</v>
      </c>
      <c r="AH649" s="24">
        <f t="shared" si="89"/>
        <v>0</v>
      </c>
    </row>
    <row r="650" spans="1:34" x14ac:dyDescent="0.35">
      <c r="A650" t="s">
        <v>678</v>
      </c>
      <c r="C650" s="26" t="s">
        <v>3440</v>
      </c>
      <c r="D650" s="26" t="s">
        <v>3584</v>
      </c>
      <c r="E650" s="19">
        <v>33610</v>
      </c>
      <c r="F650" s="26" t="s">
        <v>3441</v>
      </c>
      <c r="G650" s="26" t="s">
        <v>3442</v>
      </c>
      <c r="H650" s="19" t="str">
        <f>VLOOKUP(E650,Subjective!$A$5:$B$1439,2,FALSE)</f>
        <v>Travel &amp; Subsistence</v>
      </c>
      <c r="I650" s="44">
        <v>82</v>
      </c>
      <c r="J650" s="45"/>
      <c r="K650" s="45">
        <f t="shared" si="82"/>
        <v>82</v>
      </c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6">
        <f t="shared" si="83"/>
        <v>0</v>
      </c>
      <c r="X650" s="45">
        <f t="shared" si="84"/>
        <v>0</v>
      </c>
      <c r="Y650" s="45">
        <f t="shared" si="90"/>
        <v>82</v>
      </c>
      <c r="Z650" s="46">
        <f t="shared" si="85"/>
        <v>0</v>
      </c>
      <c r="AA650" s="46">
        <f t="shared" si="86"/>
        <v>0</v>
      </c>
      <c r="AB650" s="46">
        <f t="shared" si="87"/>
        <v>0</v>
      </c>
      <c r="AC650" s="45"/>
      <c r="AF650" s="33">
        <f t="shared" si="88"/>
        <v>0</v>
      </c>
      <c r="AH650" s="24">
        <f t="shared" si="89"/>
        <v>0</v>
      </c>
    </row>
    <row r="651" spans="1:34" x14ac:dyDescent="0.35">
      <c r="A651" t="s">
        <v>679</v>
      </c>
      <c r="C651" s="26" t="s">
        <v>3440</v>
      </c>
      <c r="D651" s="26" t="s">
        <v>3584</v>
      </c>
      <c r="E651" s="19">
        <v>34210</v>
      </c>
      <c r="F651" s="26" t="s">
        <v>3441</v>
      </c>
      <c r="G651" s="26" t="s">
        <v>3442</v>
      </c>
      <c r="H651" s="19" t="str">
        <f>VLOOKUP(E651,Subjective!$A$5:$B$1439,2,FALSE)</f>
        <v>Training Materials</v>
      </c>
      <c r="I651" s="44">
        <v>440</v>
      </c>
      <c r="J651" s="45"/>
      <c r="K651" s="45">
        <f t="shared" si="82"/>
        <v>440</v>
      </c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6">
        <f t="shared" si="83"/>
        <v>0</v>
      </c>
      <c r="X651" s="45">
        <f t="shared" si="84"/>
        <v>0</v>
      </c>
      <c r="Y651" s="45">
        <f t="shared" si="90"/>
        <v>440</v>
      </c>
      <c r="Z651" s="46">
        <f t="shared" si="85"/>
        <v>0</v>
      </c>
      <c r="AA651" s="46">
        <f t="shared" si="86"/>
        <v>0</v>
      </c>
      <c r="AB651" s="46">
        <f t="shared" si="87"/>
        <v>0</v>
      </c>
      <c r="AC651" s="45"/>
      <c r="AF651" s="33">
        <f t="shared" si="88"/>
        <v>0</v>
      </c>
      <c r="AH651" s="24">
        <f t="shared" si="89"/>
        <v>0</v>
      </c>
    </row>
    <row r="652" spans="1:34" x14ac:dyDescent="0.35">
      <c r="A652" t="s">
        <v>680</v>
      </c>
      <c r="C652" s="26" t="s">
        <v>3440</v>
      </c>
      <c r="D652" s="26" t="s">
        <v>3584</v>
      </c>
      <c r="E652" s="19">
        <v>34230</v>
      </c>
      <c r="F652" s="26" t="s">
        <v>3441</v>
      </c>
      <c r="G652" s="26" t="s">
        <v>3442</v>
      </c>
      <c r="H652" s="19" t="str">
        <f>VLOOKUP(E652,Subjective!$A$5:$B$1439,2,FALSE)</f>
        <v>ALS Courses / Training</v>
      </c>
      <c r="I652" s="44">
        <v>2845</v>
      </c>
      <c r="J652" s="45"/>
      <c r="K652" s="45">
        <f t="shared" ref="K652:K715" si="91">I652</f>
        <v>2845</v>
      </c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6">
        <f t="shared" si="83"/>
        <v>0</v>
      </c>
      <c r="X652" s="45">
        <f t="shared" si="84"/>
        <v>0</v>
      </c>
      <c r="Y652" s="45">
        <f t="shared" si="90"/>
        <v>2845</v>
      </c>
      <c r="Z652" s="46">
        <f t="shared" si="85"/>
        <v>0</v>
      </c>
      <c r="AA652" s="46">
        <f t="shared" si="86"/>
        <v>0</v>
      </c>
      <c r="AB652" s="46">
        <f t="shared" si="87"/>
        <v>0</v>
      </c>
      <c r="AC652" s="45"/>
      <c r="AF652" s="33">
        <f t="shared" si="88"/>
        <v>0</v>
      </c>
      <c r="AH652" s="24">
        <f t="shared" si="89"/>
        <v>0</v>
      </c>
    </row>
    <row r="653" spans="1:34" x14ac:dyDescent="0.35">
      <c r="A653" t="s">
        <v>681</v>
      </c>
      <c r="C653" s="26" t="s">
        <v>3440</v>
      </c>
      <c r="D653" s="26" t="s">
        <v>3584</v>
      </c>
      <c r="E653" s="19">
        <v>34250</v>
      </c>
      <c r="F653" s="26" t="s">
        <v>3441</v>
      </c>
      <c r="G653" s="26" t="s">
        <v>3442</v>
      </c>
      <c r="H653" s="19" t="str">
        <f>VLOOKUP(E653,Subjective!$A$5:$B$1439,2,FALSE)</f>
        <v>Lecture Fees</v>
      </c>
      <c r="I653" s="44">
        <v>646.72</v>
      </c>
      <c r="J653" s="45"/>
      <c r="K653" s="45">
        <f t="shared" si="91"/>
        <v>646.72</v>
      </c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6">
        <f t="shared" si="83"/>
        <v>0</v>
      </c>
      <c r="X653" s="45">
        <f t="shared" si="84"/>
        <v>0</v>
      </c>
      <c r="Y653" s="45">
        <f t="shared" si="90"/>
        <v>646.72</v>
      </c>
      <c r="Z653" s="46">
        <f t="shared" si="85"/>
        <v>0</v>
      </c>
      <c r="AA653" s="46">
        <f t="shared" si="86"/>
        <v>0</v>
      </c>
      <c r="AB653" s="46">
        <f t="shared" si="87"/>
        <v>0</v>
      </c>
      <c r="AC653" s="45"/>
      <c r="AF653" s="33">
        <f t="shared" si="88"/>
        <v>0</v>
      </c>
      <c r="AH653" s="24">
        <f t="shared" si="89"/>
        <v>0</v>
      </c>
    </row>
    <row r="654" spans="1:34" x14ac:dyDescent="0.35">
      <c r="A654" t="s">
        <v>682</v>
      </c>
      <c r="C654" s="26" t="s">
        <v>3440</v>
      </c>
      <c r="D654" s="26" t="s">
        <v>3584</v>
      </c>
      <c r="E654" s="19">
        <v>37470</v>
      </c>
      <c r="F654" s="26" t="s">
        <v>3441</v>
      </c>
      <c r="G654" s="26" t="s">
        <v>3442</v>
      </c>
      <c r="H654" s="19" t="str">
        <f>VLOOKUP(E654,Subjective!$A$5:$B$1439,2,FALSE)</f>
        <v>Miscellaneous Expenditure</v>
      </c>
      <c r="I654" s="44">
        <v>500</v>
      </c>
      <c r="J654" s="45"/>
      <c r="K654" s="45">
        <f t="shared" si="91"/>
        <v>500</v>
      </c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6">
        <f t="shared" ref="W654:W717" si="92">AF654</f>
        <v>0</v>
      </c>
      <c r="X654" s="45">
        <f t="shared" ref="X654:X717" si="93">IF(LEFT(E654,1)="2",I654,0)</f>
        <v>0</v>
      </c>
      <c r="Y654" s="45">
        <f t="shared" si="90"/>
        <v>500</v>
      </c>
      <c r="Z654" s="46">
        <f t="shared" ref="Z654:Z717" si="94">IFERROR(_xlfn.IFS(D654="M350",I654,D654="M360",I654),0)</f>
        <v>0</v>
      </c>
      <c r="AA654" s="46">
        <f t="shared" ref="AA654:AA717" si="95">IFERROR(_xlfn.IFS(D654="M370",I654),0)</f>
        <v>0</v>
      </c>
      <c r="AB654" s="46">
        <f t="shared" ref="AB654:AB717" si="96">IFERROR(_xlfn.IFS(D654="N100",I654,D654="N102",I654,D654="N103",I654,D654="N104",I654,D654="N105",I654,D654="N106",I654,D654="N107",I654,D654="N108",I654,D654="N109",I654,D654="N110",I654,D654="N111",I654,D654="N112",I654,D654="N113",I654,D654="N114",I654,D654="N115",I654,D654="N116",I654,D654="N117",I654,D654="N118",I654,D654="N119",I654,D654="N120",I654,D654="N121",I654,D654="N122",I654,D654="N123",I654,D654="N124",I654,D654="N125",I654,D654="N126",I654,D654="N127",I654,D654="N128",I654,D654="N129",I654,D654="N130",I654,D654="N132",I654,D654="N133",I654,D654="N134",I654,D654="N135",I654,D654="N136",I654,D654="N137",I654,D654="N138",I654,D654="N140",I654),0)</f>
        <v>0</v>
      </c>
      <c r="AC654" s="45"/>
      <c r="AF654" s="33">
        <f t="shared" ref="AF654:AF717" si="97">IF(AND(E654&gt;=$AE$10,E654&lt;=$AF$10),I654,0)</f>
        <v>0</v>
      </c>
      <c r="AH654" s="24">
        <f t="shared" ref="AH654:AH717" si="98">SUM(U654:AB654)-K654</f>
        <v>0</v>
      </c>
    </row>
    <row r="655" spans="1:34" x14ac:dyDescent="0.35">
      <c r="A655" t="s">
        <v>683</v>
      </c>
      <c r="C655" s="26" t="s">
        <v>3440</v>
      </c>
      <c r="D655" s="26" t="s">
        <v>3585</v>
      </c>
      <c r="E655" s="19">
        <v>4620</v>
      </c>
      <c r="F655" s="26" t="s">
        <v>3441</v>
      </c>
      <c r="G655" s="26" t="s">
        <v>3442</v>
      </c>
      <c r="H655" s="19" t="str">
        <f>VLOOKUP(E655,Subjective!$A$5:$B$1439,2,FALSE)</f>
        <v>Course Fee Income (Ed &amp; Tr)</v>
      </c>
      <c r="I655" s="44">
        <v>-830</v>
      </c>
      <c r="J655" s="45"/>
      <c r="K655" s="45">
        <f t="shared" si="91"/>
        <v>-830</v>
      </c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6">
        <f t="shared" si="92"/>
        <v>-830</v>
      </c>
      <c r="X655" s="45">
        <f t="shared" si="93"/>
        <v>0</v>
      </c>
      <c r="Y655" s="45">
        <f t="shared" si="90"/>
        <v>0</v>
      </c>
      <c r="Z655" s="46">
        <f t="shared" si="94"/>
        <v>0</v>
      </c>
      <c r="AA655" s="46">
        <f t="shared" si="95"/>
        <v>0</v>
      </c>
      <c r="AB655" s="46">
        <f t="shared" si="96"/>
        <v>0</v>
      </c>
      <c r="AC655" s="45"/>
      <c r="AF655" s="33">
        <f t="shared" si="97"/>
        <v>-830</v>
      </c>
      <c r="AH655" s="24">
        <f t="shared" si="98"/>
        <v>0</v>
      </c>
    </row>
    <row r="656" spans="1:34" x14ac:dyDescent="0.35">
      <c r="A656" t="s">
        <v>684</v>
      </c>
      <c r="C656" s="26" t="s">
        <v>3440</v>
      </c>
      <c r="D656" s="26" t="s">
        <v>3586</v>
      </c>
      <c r="E656" s="19">
        <v>33610</v>
      </c>
      <c r="F656" s="26" t="s">
        <v>3441</v>
      </c>
      <c r="G656" s="26" t="s">
        <v>3442</v>
      </c>
      <c r="H656" s="19" t="str">
        <f>VLOOKUP(E656,Subjective!$A$5:$B$1439,2,FALSE)</f>
        <v>Travel &amp; Subsistence</v>
      </c>
      <c r="I656" s="44">
        <v>759.96</v>
      </c>
      <c r="J656" s="45"/>
      <c r="K656" s="45">
        <f t="shared" si="91"/>
        <v>759.96</v>
      </c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6">
        <f t="shared" si="92"/>
        <v>0</v>
      </c>
      <c r="X656" s="45">
        <f t="shared" si="93"/>
        <v>0</v>
      </c>
      <c r="Y656" s="45">
        <f t="shared" si="90"/>
        <v>759.96</v>
      </c>
      <c r="Z656" s="46">
        <f t="shared" si="94"/>
        <v>0</v>
      </c>
      <c r="AA656" s="46">
        <f t="shared" si="95"/>
        <v>0</v>
      </c>
      <c r="AB656" s="46">
        <f t="shared" si="96"/>
        <v>0</v>
      </c>
      <c r="AC656" s="45"/>
      <c r="AF656" s="33">
        <f t="shared" si="97"/>
        <v>0</v>
      </c>
      <c r="AH656" s="24">
        <f t="shared" si="98"/>
        <v>0</v>
      </c>
    </row>
    <row r="657" spans="1:34" x14ac:dyDescent="0.35">
      <c r="A657" t="s">
        <v>685</v>
      </c>
      <c r="C657" s="26" t="s">
        <v>3440</v>
      </c>
      <c r="D657" s="26" t="s">
        <v>3586</v>
      </c>
      <c r="E657" s="19">
        <v>35220</v>
      </c>
      <c r="F657" s="26" t="s">
        <v>3441</v>
      </c>
      <c r="G657" s="26" t="s">
        <v>3442</v>
      </c>
      <c r="H657" s="19" t="str">
        <f>VLOOKUP(E657,Subjective!$A$5:$B$1439,2,FALSE)</f>
        <v>Premises Lease Rent</v>
      </c>
      <c r="I657" s="44">
        <v>41</v>
      </c>
      <c r="J657" s="45"/>
      <c r="K657" s="45">
        <f t="shared" si="91"/>
        <v>41</v>
      </c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6">
        <f t="shared" si="92"/>
        <v>0</v>
      </c>
      <c r="X657" s="45">
        <f t="shared" si="93"/>
        <v>0</v>
      </c>
      <c r="Y657" s="45">
        <f t="shared" si="90"/>
        <v>41</v>
      </c>
      <c r="Z657" s="46">
        <f t="shared" si="94"/>
        <v>0</v>
      </c>
      <c r="AA657" s="46">
        <f t="shared" si="95"/>
        <v>0</v>
      </c>
      <c r="AB657" s="46">
        <f t="shared" si="96"/>
        <v>0</v>
      </c>
      <c r="AC657" s="45"/>
      <c r="AF657" s="33">
        <f t="shared" si="97"/>
        <v>0</v>
      </c>
      <c r="AH657" s="24">
        <f t="shared" si="98"/>
        <v>0</v>
      </c>
    </row>
    <row r="658" spans="1:34" x14ac:dyDescent="0.35">
      <c r="A658" t="s">
        <v>686</v>
      </c>
      <c r="C658" s="26" t="s">
        <v>3440</v>
      </c>
      <c r="D658" s="26" t="s">
        <v>3587</v>
      </c>
      <c r="E658" s="19">
        <v>34200</v>
      </c>
      <c r="F658" s="26" t="s">
        <v>3441</v>
      </c>
      <c r="G658" s="26" t="s">
        <v>3442</v>
      </c>
      <c r="H658" s="19" t="str">
        <f>VLOOKUP(E658,Subjective!$A$5:$B$1439,2,FALSE)</f>
        <v>Training Expenses</v>
      </c>
      <c r="I658" s="44">
        <v>700</v>
      </c>
      <c r="J658" s="45"/>
      <c r="K658" s="45">
        <f t="shared" si="91"/>
        <v>700</v>
      </c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6">
        <f t="shared" si="92"/>
        <v>0</v>
      </c>
      <c r="X658" s="45">
        <f t="shared" si="93"/>
        <v>0</v>
      </c>
      <c r="Y658" s="45">
        <f t="shared" si="90"/>
        <v>700</v>
      </c>
      <c r="Z658" s="46">
        <f t="shared" si="94"/>
        <v>0</v>
      </c>
      <c r="AA658" s="46">
        <f t="shared" si="95"/>
        <v>0</v>
      </c>
      <c r="AB658" s="46">
        <f t="shared" si="96"/>
        <v>0</v>
      </c>
      <c r="AC658" s="45"/>
      <c r="AF658" s="33">
        <f t="shared" si="97"/>
        <v>0</v>
      </c>
      <c r="AH658" s="24">
        <f t="shared" si="98"/>
        <v>0</v>
      </c>
    </row>
    <row r="659" spans="1:34" x14ac:dyDescent="0.35">
      <c r="A659" t="s">
        <v>687</v>
      </c>
      <c r="C659" s="26" t="s">
        <v>3440</v>
      </c>
      <c r="D659" s="26" t="s">
        <v>3587</v>
      </c>
      <c r="E659" s="19">
        <v>34220</v>
      </c>
      <c r="F659" s="26" t="s">
        <v>3441</v>
      </c>
      <c r="G659" s="26" t="s">
        <v>3442</v>
      </c>
      <c r="H659" s="19" t="str">
        <f>VLOOKUP(E659,Subjective!$A$5:$B$1439,2,FALSE)</f>
        <v>Conferences And Seminars</v>
      </c>
      <c r="I659" s="44">
        <v>330</v>
      </c>
      <c r="J659" s="45"/>
      <c r="K659" s="45">
        <f t="shared" si="91"/>
        <v>330</v>
      </c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6">
        <f t="shared" si="92"/>
        <v>0</v>
      </c>
      <c r="X659" s="45">
        <f t="shared" si="93"/>
        <v>0</v>
      </c>
      <c r="Y659" s="45">
        <f t="shared" si="90"/>
        <v>330</v>
      </c>
      <c r="Z659" s="46">
        <f t="shared" si="94"/>
        <v>0</v>
      </c>
      <c r="AA659" s="46">
        <f t="shared" si="95"/>
        <v>0</v>
      </c>
      <c r="AB659" s="46">
        <f t="shared" si="96"/>
        <v>0</v>
      </c>
      <c r="AC659" s="45"/>
      <c r="AF659" s="33">
        <f t="shared" si="97"/>
        <v>0</v>
      </c>
      <c r="AH659" s="24">
        <f t="shared" si="98"/>
        <v>0</v>
      </c>
    </row>
    <row r="660" spans="1:34" x14ac:dyDescent="0.35">
      <c r="A660" t="s">
        <v>688</v>
      </c>
      <c r="C660" s="26" t="s">
        <v>3440</v>
      </c>
      <c r="D660" s="26" t="s">
        <v>3587</v>
      </c>
      <c r="E660" s="19">
        <v>34250</v>
      </c>
      <c r="F660" s="26" t="s">
        <v>3441</v>
      </c>
      <c r="G660" s="26" t="s">
        <v>3442</v>
      </c>
      <c r="H660" s="19" t="str">
        <f>VLOOKUP(E660,Subjective!$A$5:$B$1439,2,FALSE)</f>
        <v>Lecture Fees</v>
      </c>
      <c r="I660" s="44">
        <v>237.63</v>
      </c>
      <c r="J660" s="45"/>
      <c r="K660" s="45">
        <f t="shared" si="91"/>
        <v>237.63</v>
      </c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6">
        <f t="shared" si="92"/>
        <v>0</v>
      </c>
      <c r="X660" s="45">
        <f t="shared" si="93"/>
        <v>0</v>
      </c>
      <c r="Y660" s="45">
        <f t="shared" si="90"/>
        <v>237.63</v>
      </c>
      <c r="Z660" s="46">
        <f t="shared" si="94"/>
        <v>0</v>
      </c>
      <c r="AA660" s="46">
        <f t="shared" si="95"/>
        <v>0</v>
      </c>
      <c r="AB660" s="46">
        <f t="shared" si="96"/>
        <v>0</v>
      </c>
      <c r="AC660" s="45"/>
      <c r="AF660" s="33">
        <f t="shared" si="97"/>
        <v>0</v>
      </c>
      <c r="AH660" s="24">
        <f t="shared" si="98"/>
        <v>0</v>
      </c>
    </row>
    <row r="661" spans="1:34" x14ac:dyDescent="0.35">
      <c r="A661" t="s">
        <v>689</v>
      </c>
      <c r="C661" s="26" t="s">
        <v>3440</v>
      </c>
      <c r="D661" s="26" t="s">
        <v>3588</v>
      </c>
      <c r="E661" s="19">
        <v>33650</v>
      </c>
      <c r="F661" s="26" t="s">
        <v>3441</v>
      </c>
      <c r="G661" s="26" t="s">
        <v>3442</v>
      </c>
      <c r="H661" s="19" t="str">
        <f>VLOOKUP(E661,Subjective!$A$5:$B$1439,2,FALSE)</f>
        <v>Training Travel &amp; Subsistence</v>
      </c>
      <c r="I661" s="44">
        <v>22.5</v>
      </c>
      <c r="J661" s="45"/>
      <c r="K661" s="45">
        <f t="shared" si="91"/>
        <v>22.5</v>
      </c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6">
        <f t="shared" si="92"/>
        <v>0</v>
      </c>
      <c r="X661" s="45">
        <f t="shared" si="93"/>
        <v>0</v>
      </c>
      <c r="Y661" s="45">
        <f t="shared" si="90"/>
        <v>22.5</v>
      </c>
      <c r="Z661" s="46">
        <f t="shared" si="94"/>
        <v>0</v>
      </c>
      <c r="AA661" s="46">
        <f t="shared" si="95"/>
        <v>0</v>
      </c>
      <c r="AB661" s="46">
        <f t="shared" si="96"/>
        <v>0</v>
      </c>
      <c r="AC661" s="45"/>
      <c r="AF661" s="33">
        <f t="shared" si="97"/>
        <v>0</v>
      </c>
      <c r="AH661" s="24">
        <f t="shared" si="98"/>
        <v>0</v>
      </c>
    </row>
    <row r="662" spans="1:34" x14ac:dyDescent="0.35">
      <c r="A662" t="s">
        <v>690</v>
      </c>
      <c r="C662" s="26" t="s">
        <v>3440</v>
      </c>
      <c r="D662" s="26" t="s">
        <v>3588</v>
      </c>
      <c r="E662" s="19">
        <v>34200</v>
      </c>
      <c r="F662" s="26" t="s">
        <v>3441</v>
      </c>
      <c r="G662" s="26" t="s">
        <v>3442</v>
      </c>
      <c r="H662" s="19" t="str">
        <f>VLOOKUP(E662,Subjective!$A$5:$B$1439,2,FALSE)</f>
        <v>Training Expenses</v>
      </c>
      <c r="I662" s="44">
        <v>720</v>
      </c>
      <c r="J662" s="45"/>
      <c r="K662" s="45">
        <f t="shared" si="91"/>
        <v>720</v>
      </c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6">
        <f t="shared" si="92"/>
        <v>0</v>
      </c>
      <c r="X662" s="45">
        <f t="shared" si="93"/>
        <v>0</v>
      </c>
      <c r="Y662" s="45">
        <f t="shared" si="90"/>
        <v>720</v>
      </c>
      <c r="Z662" s="46">
        <f t="shared" si="94"/>
        <v>0</v>
      </c>
      <c r="AA662" s="46">
        <f t="shared" si="95"/>
        <v>0</v>
      </c>
      <c r="AB662" s="46">
        <f t="shared" si="96"/>
        <v>0</v>
      </c>
      <c r="AC662" s="45"/>
      <c r="AF662" s="33">
        <f t="shared" si="97"/>
        <v>0</v>
      </c>
      <c r="AH662" s="24">
        <f t="shared" si="98"/>
        <v>0</v>
      </c>
    </row>
    <row r="663" spans="1:34" x14ac:dyDescent="0.35">
      <c r="A663" t="s">
        <v>691</v>
      </c>
      <c r="C663" s="26" t="s">
        <v>3440</v>
      </c>
      <c r="D663" s="26" t="s">
        <v>3588</v>
      </c>
      <c r="E663" s="19">
        <v>34230</v>
      </c>
      <c r="F663" s="26" t="s">
        <v>3441</v>
      </c>
      <c r="G663" s="26" t="s">
        <v>3442</v>
      </c>
      <c r="H663" s="19" t="str">
        <f>VLOOKUP(E663,Subjective!$A$5:$B$1439,2,FALSE)</f>
        <v>ALS Courses / Training</v>
      </c>
      <c r="I663" s="44">
        <v>420</v>
      </c>
      <c r="J663" s="45"/>
      <c r="K663" s="45">
        <f t="shared" si="91"/>
        <v>420</v>
      </c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6">
        <f t="shared" si="92"/>
        <v>0</v>
      </c>
      <c r="X663" s="45">
        <f t="shared" si="93"/>
        <v>0</v>
      </c>
      <c r="Y663" s="45">
        <f t="shared" si="90"/>
        <v>420</v>
      </c>
      <c r="Z663" s="46">
        <f t="shared" si="94"/>
        <v>0</v>
      </c>
      <c r="AA663" s="46">
        <f t="shared" si="95"/>
        <v>0</v>
      </c>
      <c r="AB663" s="46">
        <f t="shared" si="96"/>
        <v>0</v>
      </c>
      <c r="AC663" s="45"/>
      <c r="AF663" s="33">
        <f t="shared" si="97"/>
        <v>0</v>
      </c>
      <c r="AH663" s="24">
        <f t="shared" si="98"/>
        <v>0</v>
      </c>
    </row>
    <row r="664" spans="1:34" x14ac:dyDescent="0.35">
      <c r="A664" t="s">
        <v>692</v>
      </c>
      <c r="C664" s="26" t="s">
        <v>3440</v>
      </c>
      <c r="D664" s="26" t="s">
        <v>3588</v>
      </c>
      <c r="E664" s="19">
        <v>34250</v>
      </c>
      <c r="F664" s="26" t="s">
        <v>3441</v>
      </c>
      <c r="G664" s="26" t="s">
        <v>3442</v>
      </c>
      <c r="H664" s="19" t="str">
        <f>VLOOKUP(E664,Subjective!$A$5:$B$1439,2,FALSE)</f>
        <v>Lecture Fees</v>
      </c>
      <c r="I664" s="44">
        <v>468.96</v>
      </c>
      <c r="J664" s="45"/>
      <c r="K664" s="45">
        <f t="shared" si="91"/>
        <v>468.96</v>
      </c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6">
        <f t="shared" si="92"/>
        <v>0</v>
      </c>
      <c r="X664" s="45">
        <f t="shared" si="93"/>
        <v>0</v>
      </c>
      <c r="Y664" s="45">
        <f t="shared" si="90"/>
        <v>468.96</v>
      </c>
      <c r="Z664" s="46">
        <f t="shared" si="94"/>
        <v>0</v>
      </c>
      <c r="AA664" s="46">
        <f t="shared" si="95"/>
        <v>0</v>
      </c>
      <c r="AB664" s="46">
        <f t="shared" si="96"/>
        <v>0</v>
      </c>
      <c r="AC664" s="45"/>
      <c r="AF664" s="33">
        <f t="shared" si="97"/>
        <v>0</v>
      </c>
      <c r="AH664" s="24">
        <f t="shared" si="98"/>
        <v>0</v>
      </c>
    </row>
    <row r="665" spans="1:34" x14ac:dyDescent="0.35">
      <c r="A665" t="s">
        <v>693</v>
      </c>
      <c r="C665" s="26" t="s">
        <v>3440</v>
      </c>
      <c r="D665" s="26" t="s">
        <v>3588</v>
      </c>
      <c r="E665" s="19">
        <v>51750</v>
      </c>
      <c r="F665" s="26" t="s">
        <v>3441</v>
      </c>
      <c r="G665" s="26" t="s">
        <v>3442</v>
      </c>
      <c r="H665" s="19" t="str">
        <f>VLOOKUP(E665,Subjective!$A$5:$B$1439,2,FALSE)</f>
        <v>Locums</v>
      </c>
      <c r="I665" s="44">
        <v>560</v>
      </c>
      <c r="J665" s="45"/>
      <c r="K665" s="45">
        <f t="shared" si="91"/>
        <v>560</v>
      </c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6">
        <f t="shared" si="92"/>
        <v>0</v>
      </c>
      <c r="X665" s="45">
        <f t="shared" si="93"/>
        <v>0</v>
      </c>
      <c r="Y665" s="45">
        <f t="shared" si="90"/>
        <v>560</v>
      </c>
      <c r="Z665" s="46">
        <f t="shared" si="94"/>
        <v>0</v>
      </c>
      <c r="AA665" s="46">
        <f t="shared" si="95"/>
        <v>0</v>
      </c>
      <c r="AB665" s="46">
        <f t="shared" si="96"/>
        <v>0</v>
      </c>
      <c r="AC665" s="45"/>
      <c r="AF665" s="33">
        <f t="shared" si="97"/>
        <v>0</v>
      </c>
      <c r="AH665" s="24">
        <f t="shared" si="98"/>
        <v>0</v>
      </c>
    </row>
    <row r="666" spans="1:34" x14ac:dyDescent="0.35">
      <c r="A666" t="s">
        <v>694</v>
      </c>
      <c r="C666" s="26" t="s">
        <v>3440</v>
      </c>
      <c r="D666" s="26" t="s">
        <v>3589</v>
      </c>
      <c r="E666" s="19">
        <v>4620</v>
      </c>
      <c r="F666" s="26" t="s">
        <v>3441</v>
      </c>
      <c r="G666" s="26" t="s">
        <v>3442</v>
      </c>
      <c r="H666" s="19" t="str">
        <f>VLOOKUP(E666,Subjective!$A$5:$B$1439,2,FALSE)</f>
        <v>Course Fee Income (Ed &amp; Tr)</v>
      </c>
      <c r="I666" s="44">
        <v>-2243.7600000000002</v>
      </c>
      <c r="J666" s="45"/>
      <c r="K666" s="45">
        <f t="shared" si="91"/>
        <v>-2243.7600000000002</v>
      </c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6">
        <f t="shared" si="92"/>
        <v>-2243.7600000000002</v>
      </c>
      <c r="X666" s="45">
        <f t="shared" si="93"/>
        <v>0</v>
      </c>
      <c r="Y666" s="45">
        <f t="shared" si="90"/>
        <v>0</v>
      </c>
      <c r="Z666" s="46">
        <f t="shared" si="94"/>
        <v>0</v>
      </c>
      <c r="AA666" s="46">
        <f t="shared" si="95"/>
        <v>0</v>
      </c>
      <c r="AB666" s="46">
        <f t="shared" si="96"/>
        <v>0</v>
      </c>
      <c r="AC666" s="45"/>
      <c r="AF666" s="33">
        <f t="shared" si="97"/>
        <v>-2243.7600000000002</v>
      </c>
      <c r="AH666" s="24">
        <f t="shared" si="98"/>
        <v>0</v>
      </c>
    </row>
    <row r="667" spans="1:34" x14ac:dyDescent="0.35">
      <c r="A667" t="s">
        <v>695</v>
      </c>
      <c r="C667" s="26" t="s">
        <v>3440</v>
      </c>
      <c r="D667" s="26" t="s">
        <v>3589</v>
      </c>
      <c r="E667" s="19">
        <v>6000</v>
      </c>
      <c r="F667" s="26" t="s">
        <v>3441</v>
      </c>
      <c r="G667" s="26" t="s">
        <v>3442</v>
      </c>
      <c r="H667" s="19" t="str">
        <f>VLOOKUP(E667,Subjective!$A$5:$B$1439,2,FALSE)</f>
        <v>Inc Gen - Training</v>
      </c>
      <c r="I667" s="44">
        <v>-2850</v>
      </c>
      <c r="J667" s="45"/>
      <c r="K667" s="45">
        <f t="shared" si="91"/>
        <v>-2850</v>
      </c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6">
        <f t="shared" si="92"/>
        <v>-2850</v>
      </c>
      <c r="X667" s="45">
        <f t="shared" si="93"/>
        <v>0</v>
      </c>
      <c r="Y667" s="45">
        <f t="shared" si="90"/>
        <v>0</v>
      </c>
      <c r="Z667" s="46">
        <f t="shared" si="94"/>
        <v>0</v>
      </c>
      <c r="AA667" s="46">
        <f t="shared" si="95"/>
        <v>0</v>
      </c>
      <c r="AB667" s="46">
        <f t="shared" si="96"/>
        <v>0</v>
      </c>
      <c r="AC667" s="45"/>
      <c r="AF667" s="33">
        <f t="shared" si="97"/>
        <v>-2850</v>
      </c>
      <c r="AH667" s="24">
        <f t="shared" si="98"/>
        <v>0</v>
      </c>
    </row>
    <row r="668" spans="1:34" x14ac:dyDescent="0.35">
      <c r="A668" t="s">
        <v>696</v>
      </c>
      <c r="C668" s="26" t="s">
        <v>3440</v>
      </c>
      <c r="D668" s="26" t="s">
        <v>3589</v>
      </c>
      <c r="E668" s="19">
        <v>34200</v>
      </c>
      <c r="F668" s="26" t="s">
        <v>3441</v>
      </c>
      <c r="G668" s="26" t="s">
        <v>3442</v>
      </c>
      <c r="H668" s="19" t="str">
        <f>VLOOKUP(E668,Subjective!$A$5:$B$1439,2,FALSE)</f>
        <v>Training Expenses</v>
      </c>
      <c r="I668" s="44">
        <v>3626.88</v>
      </c>
      <c r="J668" s="45"/>
      <c r="K668" s="45">
        <f t="shared" si="91"/>
        <v>3626.88</v>
      </c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6">
        <f t="shared" si="92"/>
        <v>0</v>
      </c>
      <c r="X668" s="45">
        <f t="shared" si="93"/>
        <v>0</v>
      </c>
      <c r="Y668" s="45">
        <f t="shared" ref="Y668:Y731" si="99">IF((X668+Z668+AA668+AB668+U668+V668+W668)=0,I668,0)</f>
        <v>3626.88</v>
      </c>
      <c r="Z668" s="46">
        <f t="shared" si="94"/>
        <v>0</v>
      </c>
      <c r="AA668" s="46">
        <f t="shared" si="95"/>
        <v>0</v>
      </c>
      <c r="AB668" s="46">
        <f t="shared" si="96"/>
        <v>0</v>
      </c>
      <c r="AC668" s="45"/>
      <c r="AF668" s="33">
        <f t="shared" si="97"/>
        <v>0</v>
      </c>
      <c r="AH668" s="24">
        <f t="shared" si="98"/>
        <v>0</v>
      </c>
    </row>
    <row r="669" spans="1:34" x14ac:dyDescent="0.35">
      <c r="A669" t="s">
        <v>697</v>
      </c>
      <c r="C669" s="26" t="s">
        <v>3440</v>
      </c>
      <c r="D669" s="26" t="s">
        <v>3589</v>
      </c>
      <c r="E669" s="19">
        <v>34200</v>
      </c>
      <c r="F669" s="26" t="s">
        <v>3441</v>
      </c>
      <c r="G669" s="26" t="s">
        <v>3451</v>
      </c>
      <c r="H669" s="19" t="str">
        <f>VLOOKUP(E669,Subjective!$A$5:$B$1439,2,FALSE)</f>
        <v>Training Expenses</v>
      </c>
      <c r="I669" s="44">
        <v>4689.6000000000004</v>
      </c>
      <c r="J669" s="45"/>
      <c r="K669" s="45">
        <f t="shared" si="91"/>
        <v>4689.6000000000004</v>
      </c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6">
        <f t="shared" si="92"/>
        <v>0</v>
      </c>
      <c r="X669" s="45">
        <f t="shared" si="93"/>
        <v>0</v>
      </c>
      <c r="Y669" s="45">
        <f t="shared" si="99"/>
        <v>4689.6000000000004</v>
      </c>
      <c r="Z669" s="46">
        <f t="shared" si="94"/>
        <v>0</v>
      </c>
      <c r="AA669" s="46">
        <f t="shared" si="95"/>
        <v>0</v>
      </c>
      <c r="AB669" s="46">
        <f t="shared" si="96"/>
        <v>0</v>
      </c>
      <c r="AC669" s="45"/>
      <c r="AF669" s="33">
        <f t="shared" si="97"/>
        <v>0</v>
      </c>
      <c r="AH669" s="24">
        <f t="shared" si="98"/>
        <v>0</v>
      </c>
    </row>
    <row r="670" spans="1:34" x14ac:dyDescent="0.35">
      <c r="A670" t="s">
        <v>698</v>
      </c>
      <c r="C670" s="26" t="s">
        <v>3440</v>
      </c>
      <c r="D670" s="26" t="s">
        <v>3589</v>
      </c>
      <c r="E670" s="19">
        <v>34200</v>
      </c>
      <c r="F670" s="26" t="s">
        <v>3471</v>
      </c>
      <c r="G670" s="26" t="s">
        <v>3451</v>
      </c>
      <c r="H670" s="19" t="str">
        <f>VLOOKUP(E670,Subjective!$A$5:$B$1439,2,FALSE)</f>
        <v>Training Expenses</v>
      </c>
      <c r="I670" s="44">
        <v>7428.48</v>
      </c>
      <c r="J670" s="45"/>
      <c r="K670" s="45">
        <f t="shared" si="91"/>
        <v>7428.48</v>
      </c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6">
        <f t="shared" si="92"/>
        <v>0</v>
      </c>
      <c r="X670" s="45">
        <f t="shared" si="93"/>
        <v>0</v>
      </c>
      <c r="Y670" s="45">
        <f t="shared" si="99"/>
        <v>7428.48</v>
      </c>
      <c r="Z670" s="46">
        <f t="shared" si="94"/>
        <v>0</v>
      </c>
      <c r="AA670" s="46">
        <f t="shared" si="95"/>
        <v>0</v>
      </c>
      <c r="AB670" s="46">
        <f t="shared" si="96"/>
        <v>0</v>
      </c>
      <c r="AC670" s="45"/>
      <c r="AF670" s="33">
        <f t="shared" si="97"/>
        <v>0</v>
      </c>
      <c r="AH670" s="24">
        <f t="shared" si="98"/>
        <v>0</v>
      </c>
    </row>
    <row r="671" spans="1:34" x14ac:dyDescent="0.35">
      <c r="A671" t="s">
        <v>699</v>
      </c>
      <c r="C671" s="26" t="s">
        <v>3440</v>
      </c>
      <c r="D671" s="26" t="s">
        <v>3589</v>
      </c>
      <c r="E671" s="19">
        <v>34230</v>
      </c>
      <c r="F671" s="26" t="s">
        <v>3441</v>
      </c>
      <c r="G671" s="26" t="s">
        <v>3442</v>
      </c>
      <c r="H671" s="19" t="str">
        <f>VLOOKUP(E671,Subjective!$A$5:$B$1439,2,FALSE)</f>
        <v>ALS Courses / Training</v>
      </c>
      <c r="I671" s="44">
        <v>6625.2</v>
      </c>
      <c r="J671" s="45"/>
      <c r="K671" s="45">
        <f t="shared" si="91"/>
        <v>6625.2</v>
      </c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6">
        <f t="shared" si="92"/>
        <v>0</v>
      </c>
      <c r="X671" s="45">
        <f t="shared" si="93"/>
        <v>0</v>
      </c>
      <c r="Y671" s="45">
        <f t="shared" si="99"/>
        <v>6625.2</v>
      </c>
      <c r="Z671" s="46">
        <f t="shared" si="94"/>
        <v>0</v>
      </c>
      <c r="AA671" s="46">
        <f t="shared" si="95"/>
        <v>0</v>
      </c>
      <c r="AB671" s="46">
        <f t="shared" si="96"/>
        <v>0</v>
      </c>
      <c r="AC671" s="45"/>
      <c r="AF671" s="33">
        <f t="shared" si="97"/>
        <v>0</v>
      </c>
      <c r="AH671" s="24">
        <f t="shared" si="98"/>
        <v>0</v>
      </c>
    </row>
    <row r="672" spans="1:34" x14ac:dyDescent="0.35">
      <c r="A672" t="s">
        <v>700</v>
      </c>
      <c r="C672" s="26" t="s">
        <v>3440</v>
      </c>
      <c r="D672" s="26" t="s">
        <v>3589</v>
      </c>
      <c r="E672" s="19">
        <v>34230</v>
      </c>
      <c r="F672" s="26" t="s">
        <v>3469</v>
      </c>
      <c r="G672" s="26" t="s">
        <v>3451</v>
      </c>
      <c r="H672" s="19" t="str">
        <f>VLOOKUP(E672,Subjective!$A$5:$B$1439,2,FALSE)</f>
        <v>ALS Courses / Training</v>
      </c>
      <c r="I672" s="44">
        <v>5106</v>
      </c>
      <c r="J672" s="45"/>
      <c r="K672" s="45">
        <f t="shared" si="91"/>
        <v>5106</v>
      </c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6">
        <f t="shared" si="92"/>
        <v>0</v>
      </c>
      <c r="X672" s="45">
        <f t="shared" si="93"/>
        <v>0</v>
      </c>
      <c r="Y672" s="45">
        <f t="shared" si="99"/>
        <v>5106</v>
      </c>
      <c r="Z672" s="46">
        <f t="shared" si="94"/>
        <v>0</v>
      </c>
      <c r="AA672" s="46">
        <f t="shared" si="95"/>
        <v>0</v>
      </c>
      <c r="AB672" s="46">
        <f t="shared" si="96"/>
        <v>0</v>
      </c>
      <c r="AC672" s="45"/>
      <c r="AF672" s="33">
        <f t="shared" si="97"/>
        <v>0</v>
      </c>
      <c r="AH672" s="24">
        <f t="shared" si="98"/>
        <v>0</v>
      </c>
    </row>
    <row r="673" spans="1:34" x14ac:dyDescent="0.35">
      <c r="A673" t="s">
        <v>701</v>
      </c>
      <c r="C673" s="26" t="s">
        <v>3440</v>
      </c>
      <c r="D673" s="26" t="s">
        <v>3590</v>
      </c>
      <c r="E673" s="19">
        <v>4620</v>
      </c>
      <c r="F673" s="26" t="s">
        <v>3441</v>
      </c>
      <c r="G673" s="26" t="s">
        <v>3442</v>
      </c>
      <c r="H673" s="19" t="str">
        <f>VLOOKUP(E673,Subjective!$A$5:$B$1439,2,FALSE)</f>
        <v>Course Fee Income (Ed &amp; Tr)</v>
      </c>
      <c r="I673" s="44">
        <v>-7015</v>
      </c>
      <c r="J673" s="45"/>
      <c r="K673" s="45">
        <f t="shared" si="91"/>
        <v>-7015</v>
      </c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6">
        <f t="shared" si="92"/>
        <v>-7015</v>
      </c>
      <c r="X673" s="45">
        <f t="shared" si="93"/>
        <v>0</v>
      </c>
      <c r="Y673" s="45">
        <f t="shared" si="99"/>
        <v>0</v>
      </c>
      <c r="Z673" s="46">
        <f t="shared" si="94"/>
        <v>0</v>
      </c>
      <c r="AA673" s="46">
        <f t="shared" si="95"/>
        <v>0</v>
      </c>
      <c r="AB673" s="46">
        <f t="shared" si="96"/>
        <v>0</v>
      </c>
      <c r="AC673" s="45"/>
      <c r="AF673" s="33">
        <f t="shared" si="97"/>
        <v>-7015</v>
      </c>
      <c r="AH673" s="24">
        <f t="shared" si="98"/>
        <v>0</v>
      </c>
    </row>
    <row r="674" spans="1:34" x14ac:dyDescent="0.35">
      <c r="A674" t="s">
        <v>702</v>
      </c>
      <c r="C674" s="26" t="s">
        <v>3440</v>
      </c>
      <c r="D674" s="26" t="s">
        <v>3590</v>
      </c>
      <c r="E674" s="19">
        <v>6000</v>
      </c>
      <c r="F674" s="26" t="s">
        <v>3441</v>
      </c>
      <c r="G674" s="26" t="s">
        <v>3442</v>
      </c>
      <c r="H674" s="19" t="str">
        <f>VLOOKUP(E674,Subjective!$A$5:$B$1439,2,FALSE)</f>
        <v>Inc Gen - Training</v>
      </c>
      <c r="I674" s="44">
        <v>-425</v>
      </c>
      <c r="J674" s="45"/>
      <c r="K674" s="45">
        <f t="shared" si="91"/>
        <v>-425</v>
      </c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6">
        <f t="shared" si="92"/>
        <v>-425</v>
      </c>
      <c r="X674" s="45">
        <f t="shared" si="93"/>
        <v>0</v>
      </c>
      <c r="Y674" s="45">
        <f t="shared" si="99"/>
        <v>0</v>
      </c>
      <c r="Z674" s="46">
        <f t="shared" si="94"/>
        <v>0</v>
      </c>
      <c r="AA674" s="46">
        <f t="shared" si="95"/>
        <v>0</v>
      </c>
      <c r="AB674" s="46">
        <f t="shared" si="96"/>
        <v>0</v>
      </c>
      <c r="AC674" s="45"/>
      <c r="AF674" s="33">
        <f t="shared" si="97"/>
        <v>-425</v>
      </c>
      <c r="AH674" s="24">
        <f t="shared" si="98"/>
        <v>0</v>
      </c>
    </row>
    <row r="675" spans="1:34" x14ac:dyDescent="0.35">
      <c r="A675" t="s">
        <v>703</v>
      </c>
      <c r="C675" s="26" t="s">
        <v>3440</v>
      </c>
      <c r="D675" s="26" t="s">
        <v>3590</v>
      </c>
      <c r="E675" s="19">
        <v>34220</v>
      </c>
      <c r="F675" s="26" t="s">
        <v>3441</v>
      </c>
      <c r="G675" s="26" t="s">
        <v>3442</v>
      </c>
      <c r="H675" s="19" t="str">
        <f>VLOOKUP(E675,Subjective!$A$5:$B$1439,2,FALSE)</f>
        <v>Conferences And Seminars</v>
      </c>
      <c r="I675" s="44">
        <v>7075</v>
      </c>
      <c r="J675" s="45"/>
      <c r="K675" s="45">
        <f t="shared" si="91"/>
        <v>7075</v>
      </c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6">
        <f t="shared" si="92"/>
        <v>0</v>
      </c>
      <c r="X675" s="45">
        <f t="shared" si="93"/>
        <v>0</v>
      </c>
      <c r="Y675" s="45">
        <f t="shared" si="99"/>
        <v>7075</v>
      </c>
      <c r="Z675" s="46">
        <f t="shared" si="94"/>
        <v>0</v>
      </c>
      <c r="AA675" s="46">
        <f t="shared" si="95"/>
        <v>0</v>
      </c>
      <c r="AB675" s="46">
        <f t="shared" si="96"/>
        <v>0</v>
      </c>
      <c r="AC675" s="45"/>
      <c r="AF675" s="33">
        <f t="shared" si="97"/>
        <v>0</v>
      </c>
      <c r="AH675" s="24">
        <f t="shared" si="98"/>
        <v>0</v>
      </c>
    </row>
    <row r="676" spans="1:34" x14ac:dyDescent="0.35">
      <c r="A676" t="s">
        <v>704</v>
      </c>
      <c r="C676" s="26" t="s">
        <v>3440</v>
      </c>
      <c r="D676" s="26" t="s">
        <v>3591</v>
      </c>
      <c r="E676" s="19">
        <v>4620</v>
      </c>
      <c r="F676" s="26" t="s">
        <v>3441</v>
      </c>
      <c r="G676" s="26" t="s">
        <v>3442</v>
      </c>
      <c r="H676" s="19" t="str">
        <f>VLOOKUP(E676,Subjective!$A$5:$B$1439,2,FALSE)</f>
        <v>Course Fee Income (Ed &amp; Tr)</v>
      </c>
      <c r="I676" s="44">
        <v>-2154.5</v>
      </c>
      <c r="J676" s="45"/>
      <c r="K676" s="45">
        <f t="shared" si="91"/>
        <v>-2154.5</v>
      </c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6">
        <f t="shared" si="92"/>
        <v>-2154.5</v>
      </c>
      <c r="X676" s="45">
        <f t="shared" si="93"/>
        <v>0</v>
      </c>
      <c r="Y676" s="45">
        <f t="shared" si="99"/>
        <v>0</v>
      </c>
      <c r="Z676" s="46">
        <f t="shared" si="94"/>
        <v>0</v>
      </c>
      <c r="AA676" s="46">
        <f t="shared" si="95"/>
        <v>0</v>
      </c>
      <c r="AB676" s="46">
        <f t="shared" si="96"/>
        <v>0</v>
      </c>
      <c r="AC676" s="45"/>
      <c r="AF676" s="33">
        <f t="shared" si="97"/>
        <v>-2154.5</v>
      </c>
      <c r="AH676" s="24">
        <f t="shared" si="98"/>
        <v>0</v>
      </c>
    </row>
    <row r="677" spans="1:34" x14ac:dyDescent="0.35">
      <c r="A677" t="s">
        <v>705</v>
      </c>
      <c r="C677" s="26" t="s">
        <v>3440</v>
      </c>
      <c r="D677" s="26" t="s">
        <v>3591</v>
      </c>
      <c r="E677" s="19">
        <v>6000</v>
      </c>
      <c r="F677" s="26" t="s">
        <v>3441</v>
      </c>
      <c r="G677" s="26" t="s">
        <v>3442</v>
      </c>
      <c r="H677" s="19" t="str">
        <f>VLOOKUP(E677,Subjective!$A$5:$B$1439,2,FALSE)</f>
        <v>Inc Gen - Training</v>
      </c>
      <c r="I677" s="44">
        <v>-75</v>
      </c>
      <c r="J677" s="45"/>
      <c r="K677" s="45">
        <f t="shared" si="91"/>
        <v>-75</v>
      </c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6">
        <f t="shared" si="92"/>
        <v>-75</v>
      </c>
      <c r="X677" s="45">
        <f t="shared" si="93"/>
        <v>0</v>
      </c>
      <c r="Y677" s="45">
        <f t="shared" si="99"/>
        <v>0</v>
      </c>
      <c r="Z677" s="46">
        <f t="shared" si="94"/>
        <v>0</v>
      </c>
      <c r="AA677" s="46">
        <f t="shared" si="95"/>
        <v>0</v>
      </c>
      <c r="AB677" s="46">
        <f t="shared" si="96"/>
        <v>0</v>
      </c>
      <c r="AC677" s="45"/>
      <c r="AF677" s="33">
        <f t="shared" si="97"/>
        <v>-75</v>
      </c>
      <c r="AH677" s="24">
        <f t="shared" si="98"/>
        <v>0</v>
      </c>
    </row>
    <row r="678" spans="1:34" x14ac:dyDescent="0.35">
      <c r="A678" t="s">
        <v>706</v>
      </c>
      <c r="C678" s="26" t="s">
        <v>3440</v>
      </c>
      <c r="D678" s="26" t="s">
        <v>3592</v>
      </c>
      <c r="E678" s="19">
        <v>30200</v>
      </c>
      <c r="F678" s="26" t="s">
        <v>3441</v>
      </c>
      <c r="G678" s="26" t="s">
        <v>3442</v>
      </c>
      <c r="H678" s="19" t="str">
        <f>VLOOKUP(E678,Subjective!$A$5:$B$1439,2,FALSE)</f>
        <v>M&amp;SE : General</v>
      </c>
      <c r="I678" s="44">
        <v>1991.38</v>
      </c>
      <c r="J678" s="45"/>
      <c r="K678" s="45">
        <f t="shared" si="91"/>
        <v>1991.38</v>
      </c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6">
        <f t="shared" si="92"/>
        <v>0</v>
      </c>
      <c r="X678" s="45">
        <f t="shared" si="93"/>
        <v>0</v>
      </c>
      <c r="Y678" s="45">
        <f t="shared" si="99"/>
        <v>1991.38</v>
      </c>
      <c r="Z678" s="46">
        <f t="shared" si="94"/>
        <v>0</v>
      </c>
      <c r="AA678" s="46">
        <f t="shared" si="95"/>
        <v>0</v>
      </c>
      <c r="AB678" s="46">
        <f t="shared" si="96"/>
        <v>0</v>
      </c>
      <c r="AC678" s="45"/>
      <c r="AF678" s="33">
        <f t="shared" si="97"/>
        <v>0</v>
      </c>
      <c r="AH678" s="24">
        <f t="shared" si="98"/>
        <v>0</v>
      </c>
    </row>
    <row r="679" spans="1:34" x14ac:dyDescent="0.35">
      <c r="A679" t="s">
        <v>707</v>
      </c>
      <c r="C679" s="26" t="s">
        <v>3440</v>
      </c>
      <c r="D679" s="26" t="s">
        <v>3592</v>
      </c>
      <c r="E679" s="19">
        <v>30210</v>
      </c>
      <c r="F679" s="26" t="s">
        <v>3441</v>
      </c>
      <c r="G679" s="26" t="s">
        <v>3442</v>
      </c>
      <c r="H679" s="19" t="str">
        <f>VLOOKUP(E679,Subjective!$A$5:$B$1439,2,FALSE)</f>
        <v>M&amp;SE : Disposable</v>
      </c>
      <c r="I679" s="44">
        <v>1528.77</v>
      </c>
      <c r="J679" s="45"/>
      <c r="K679" s="45">
        <f t="shared" si="91"/>
        <v>1528.77</v>
      </c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6">
        <f t="shared" si="92"/>
        <v>0</v>
      </c>
      <c r="X679" s="45">
        <f t="shared" si="93"/>
        <v>0</v>
      </c>
      <c r="Y679" s="45">
        <f t="shared" si="99"/>
        <v>1528.77</v>
      </c>
      <c r="Z679" s="46">
        <f t="shared" si="94"/>
        <v>0</v>
      </c>
      <c r="AA679" s="46">
        <f t="shared" si="95"/>
        <v>0</v>
      </c>
      <c r="AB679" s="46">
        <f t="shared" si="96"/>
        <v>0</v>
      </c>
      <c r="AC679" s="45"/>
      <c r="AF679" s="33">
        <f t="shared" si="97"/>
        <v>0</v>
      </c>
      <c r="AH679" s="24">
        <f t="shared" si="98"/>
        <v>0</v>
      </c>
    </row>
    <row r="680" spans="1:34" x14ac:dyDescent="0.35">
      <c r="A680" t="s">
        <v>708</v>
      </c>
      <c r="C680" s="26" t="s">
        <v>3440</v>
      </c>
      <c r="D680" s="26" t="s">
        <v>3592</v>
      </c>
      <c r="E680" s="19">
        <v>32810</v>
      </c>
      <c r="F680" s="26" t="s">
        <v>3441</v>
      </c>
      <c r="G680" s="26" t="s">
        <v>3442</v>
      </c>
      <c r="H680" s="19" t="str">
        <f>VLOOKUP(E680,Subjective!$A$5:$B$1439,2,FALSE)</f>
        <v>Other General Supplies &amp; Services</v>
      </c>
      <c r="I680" s="44">
        <v>71.53</v>
      </c>
      <c r="J680" s="45"/>
      <c r="K680" s="45">
        <f t="shared" si="91"/>
        <v>71.53</v>
      </c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6">
        <f t="shared" si="92"/>
        <v>0</v>
      </c>
      <c r="X680" s="45">
        <f t="shared" si="93"/>
        <v>0</v>
      </c>
      <c r="Y680" s="45">
        <f t="shared" si="99"/>
        <v>71.53</v>
      </c>
      <c r="Z680" s="46">
        <f t="shared" si="94"/>
        <v>0</v>
      </c>
      <c r="AA680" s="46">
        <f t="shared" si="95"/>
        <v>0</v>
      </c>
      <c r="AB680" s="46">
        <f t="shared" si="96"/>
        <v>0</v>
      </c>
      <c r="AC680" s="45"/>
      <c r="AF680" s="33">
        <f t="shared" si="97"/>
        <v>0</v>
      </c>
      <c r="AH680" s="24">
        <f t="shared" si="98"/>
        <v>0</v>
      </c>
    </row>
    <row r="681" spans="1:34" x14ac:dyDescent="0.35">
      <c r="A681" t="s">
        <v>709</v>
      </c>
      <c r="C681" s="26" t="s">
        <v>3440</v>
      </c>
      <c r="D681" s="26" t="s">
        <v>3592</v>
      </c>
      <c r="E681" s="19">
        <v>33200</v>
      </c>
      <c r="F681" s="26" t="s">
        <v>3441</v>
      </c>
      <c r="G681" s="26" t="s">
        <v>3442</v>
      </c>
      <c r="H681" s="19" t="str">
        <f>VLOOKUP(E681,Subjective!$A$5:$B$1439,2,FALSE)</f>
        <v>Postage &amp; Carriage</v>
      </c>
      <c r="I681" s="44">
        <v>1388</v>
      </c>
      <c r="J681" s="45"/>
      <c r="K681" s="45">
        <f t="shared" si="91"/>
        <v>1388</v>
      </c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6">
        <f t="shared" si="92"/>
        <v>0</v>
      </c>
      <c r="X681" s="45">
        <f t="shared" si="93"/>
        <v>0</v>
      </c>
      <c r="Y681" s="45">
        <f t="shared" si="99"/>
        <v>1388</v>
      </c>
      <c r="Z681" s="46">
        <f t="shared" si="94"/>
        <v>0</v>
      </c>
      <c r="AA681" s="46">
        <f t="shared" si="95"/>
        <v>0</v>
      </c>
      <c r="AB681" s="46">
        <f t="shared" si="96"/>
        <v>0</v>
      </c>
      <c r="AC681" s="45"/>
      <c r="AF681" s="33">
        <f t="shared" si="97"/>
        <v>0</v>
      </c>
      <c r="AH681" s="24">
        <f t="shared" si="98"/>
        <v>0</v>
      </c>
    </row>
    <row r="682" spans="1:34" x14ac:dyDescent="0.35">
      <c r="A682" t="s">
        <v>710</v>
      </c>
      <c r="C682" s="26" t="s">
        <v>3440</v>
      </c>
      <c r="D682" s="26" t="s">
        <v>3592</v>
      </c>
      <c r="E682" s="19">
        <v>34210</v>
      </c>
      <c r="F682" s="26" t="s">
        <v>3441</v>
      </c>
      <c r="G682" s="26" t="s">
        <v>3442</v>
      </c>
      <c r="H682" s="19" t="str">
        <f>VLOOKUP(E682,Subjective!$A$5:$B$1439,2,FALSE)</f>
        <v>Training Materials</v>
      </c>
      <c r="I682" s="44">
        <v>5779.2</v>
      </c>
      <c r="J682" s="45"/>
      <c r="K682" s="45">
        <f t="shared" si="91"/>
        <v>5779.2</v>
      </c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6">
        <f t="shared" si="92"/>
        <v>0</v>
      </c>
      <c r="X682" s="45">
        <f t="shared" si="93"/>
        <v>0</v>
      </c>
      <c r="Y682" s="45">
        <f t="shared" si="99"/>
        <v>5779.2</v>
      </c>
      <c r="Z682" s="46">
        <f t="shared" si="94"/>
        <v>0</v>
      </c>
      <c r="AA682" s="46">
        <f t="shared" si="95"/>
        <v>0</v>
      </c>
      <c r="AB682" s="46">
        <f t="shared" si="96"/>
        <v>0</v>
      </c>
      <c r="AC682" s="45"/>
      <c r="AF682" s="33">
        <f t="shared" si="97"/>
        <v>0</v>
      </c>
      <c r="AH682" s="24">
        <f t="shared" si="98"/>
        <v>0</v>
      </c>
    </row>
    <row r="683" spans="1:34" x14ac:dyDescent="0.35">
      <c r="A683" t="s">
        <v>711</v>
      </c>
      <c r="C683" s="26" t="s">
        <v>3440</v>
      </c>
      <c r="D683" s="26" t="s">
        <v>3592</v>
      </c>
      <c r="E683" s="19">
        <v>34230</v>
      </c>
      <c r="F683" s="26" t="s">
        <v>3441</v>
      </c>
      <c r="G683" s="26" t="s">
        <v>3442</v>
      </c>
      <c r="H683" s="19" t="str">
        <f>VLOOKUP(E683,Subjective!$A$5:$B$1439,2,FALSE)</f>
        <v>ALS Courses / Training</v>
      </c>
      <c r="I683" s="44">
        <v>813.6</v>
      </c>
      <c r="J683" s="45"/>
      <c r="K683" s="45">
        <f t="shared" si="91"/>
        <v>813.6</v>
      </c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6">
        <f t="shared" si="92"/>
        <v>0</v>
      </c>
      <c r="X683" s="45">
        <f t="shared" si="93"/>
        <v>0</v>
      </c>
      <c r="Y683" s="45">
        <f t="shared" si="99"/>
        <v>813.6</v>
      </c>
      <c r="Z683" s="46">
        <f t="shared" si="94"/>
        <v>0</v>
      </c>
      <c r="AA683" s="46">
        <f t="shared" si="95"/>
        <v>0</v>
      </c>
      <c r="AB683" s="46">
        <f t="shared" si="96"/>
        <v>0</v>
      </c>
      <c r="AC683" s="45"/>
      <c r="AF683" s="33">
        <f t="shared" si="97"/>
        <v>0</v>
      </c>
      <c r="AH683" s="24">
        <f t="shared" si="98"/>
        <v>0</v>
      </c>
    </row>
    <row r="684" spans="1:34" x14ac:dyDescent="0.35">
      <c r="A684" t="s">
        <v>712</v>
      </c>
      <c r="C684" s="26" t="s">
        <v>3440</v>
      </c>
      <c r="D684" s="26" t="s">
        <v>3592</v>
      </c>
      <c r="E684" s="19">
        <v>37470</v>
      </c>
      <c r="F684" s="26" t="s">
        <v>3441</v>
      </c>
      <c r="G684" s="26" t="s">
        <v>3442</v>
      </c>
      <c r="H684" s="19" t="str">
        <f>VLOOKUP(E684,Subjective!$A$5:$B$1439,2,FALSE)</f>
        <v>Miscellaneous Expenditure</v>
      </c>
      <c r="I684" s="44">
        <v>16821</v>
      </c>
      <c r="J684" s="45"/>
      <c r="K684" s="45">
        <f t="shared" si="91"/>
        <v>16821</v>
      </c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6">
        <f t="shared" si="92"/>
        <v>0</v>
      </c>
      <c r="X684" s="45">
        <f t="shared" si="93"/>
        <v>0</v>
      </c>
      <c r="Y684" s="45">
        <f t="shared" si="99"/>
        <v>16821</v>
      </c>
      <c r="Z684" s="46">
        <f t="shared" si="94"/>
        <v>0</v>
      </c>
      <c r="AA684" s="46">
        <f t="shared" si="95"/>
        <v>0</v>
      </c>
      <c r="AB684" s="46">
        <f t="shared" si="96"/>
        <v>0</v>
      </c>
      <c r="AC684" s="45"/>
      <c r="AF684" s="33">
        <f t="shared" si="97"/>
        <v>0</v>
      </c>
      <c r="AH684" s="24">
        <f t="shared" si="98"/>
        <v>0</v>
      </c>
    </row>
    <row r="685" spans="1:34" x14ac:dyDescent="0.35">
      <c r="A685" t="s">
        <v>713</v>
      </c>
      <c r="C685" s="26" t="s">
        <v>3440</v>
      </c>
      <c r="D685" s="26" t="s">
        <v>3593</v>
      </c>
      <c r="E685" s="19">
        <v>32200</v>
      </c>
      <c r="F685" s="26" t="s">
        <v>3441</v>
      </c>
      <c r="G685" s="26" t="s">
        <v>3442</v>
      </c>
      <c r="H685" s="19" t="str">
        <f>VLOOKUP(E685,Subjective!$A$5:$B$1439,2,FALSE)</f>
        <v>External Contracts : Catering</v>
      </c>
      <c r="I685" s="44">
        <v>58.3</v>
      </c>
      <c r="J685" s="45"/>
      <c r="K685" s="45">
        <f t="shared" si="91"/>
        <v>58.3</v>
      </c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6">
        <f t="shared" si="92"/>
        <v>0</v>
      </c>
      <c r="X685" s="45">
        <f t="shared" si="93"/>
        <v>0</v>
      </c>
      <c r="Y685" s="45">
        <f t="shared" si="99"/>
        <v>58.3</v>
      </c>
      <c r="Z685" s="46">
        <f t="shared" si="94"/>
        <v>0</v>
      </c>
      <c r="AA685" s="46">
        <f t="shared" si="95"/>
        <v>0</v>
      </c>
      <c r="AB685" s="46">
        <f t="shared" si="96"/>
        <v>0</v>
      </c>
      <c r="AC685" s="45"/>
      <c r="AF685" s="33">
        <f t="shared" si="97"/>
        <v>0</v>
      </c>
      <c r="AH685" s="24">
        <f t="shared" si="98"/>
        <v>0</v>
      </c>
    </row>
    <row r="686" spans="1:34" x14ac:dyDescent="0.35">
      <c r="A686" t="s">
        <v>714</v>
      </c>
      <c r="C686" s="26" t="s">
        <v>3440</v>
      </c>
      <c r="D686" s="26" t="s">
        <v>3593</v>
      </c>
      <c r="E686" s="19">
        <v>36520</v>
      </c>
      <c r="F686" s="26" t="s">
        <v>3441</v>
      </c>
      <c r="G686" s="26" t="s">
        <v>3442</v>
      </c>
      <c r="H686" s="19" t="str">
        <f>VLOOKUP(E686,Subjective!$A$5:$B$1439,2,FALSE)</f>
        <v>External Payroll provider costs</v>
      </c>
      <c r="I686" s="44">
        <v>5299.28</v>
      </c>
      <c r="J686" s="45"/>
      <c r="K686" s="45">
        <f t="shared" si="91"/>
        <v>5299.28</v>
      </c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6">
        <f t="shared" si="92"/>
        <v>0</v>
      </c>
      <c r="X686" s="45">
        <f t="shared" si="93"/>
        <v>0</v>
      </c>
      <c r="Y686" s="45">
        <f t="shared" si="99"/>
        <v>5299.28</v>
      </c>
      <c r="Z686" s="46">
        <f t="shared" si="94"/>
        <v>0</v>
      </c>
      <c r="AA686" s="46">
        <f t="shared" si="95"/>
        <v>0</v>
      </c>
      <c r="AB686" s="46">
        <f t="shared" si="96"/>
        <v>0</v>
      </c>
      <c r="AC686" s="45"/>
      <c r="AF686" s="33">
        <f t="shared" si="97"/>
        <v>0</v>
      </c>
      <c r="AH686" s="24">
        <f t="shared" si="98"/>
        <v>0</v>
      </c>
    </row>
    <row r="687" spans="1:34" x14ac:dyDescent="0.35">
      <c r="A687" t="s">
        <v>715</v>
      </c>
      <c r="C687" s="26" t="s">
        <v>3440</v>
      </c>
      <c r="D687" s="26" t="s">
        <v>3593</v>
      </c>
      <c r="E687" s="19">
        <v>36520</v>
      </c>
      <c r="F687" s="26" t="s">
        <v>3471</v>
      </c>
      <c r="G687" s="26" t="s">
        <v>3451</v>
      </c>
      <c r="H687" s="19" t="str">
        <f>VLOOKUP(E687,Subjective!$A$5:$B$1439,2,FALSE)</f>
        <v>External Payroll provider costs</v>
      </c>
      <c r="I687" s="44">
        <v>1530</v>
      </c>
      <c r="J687" s="45"/>
      <c r="K687" s="45">
        <f t="shared" si="91"/>
        <v>1530</v>
      </c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6">
        <f t="shared" si="92"/>
        <v>0</v>
      </c>
      <c r="X687" s="45">
        <f t="shared" si="93"/>
        <v>0</v>
      </c>
      <c r="Y687" s="45">
        <f t="shared" si="99"/>
        <v>1530</v>
      </c>
      <c r="Z687" s="46">
        <f t="shared" si="94"/>
        <v>0</v>
      </c>
      <c r="AA687" s="46">
        <f t="shared" si="95"/>
        <v>0</v>
      </c>
      <c r="AB687" s="46">
        <f t="shared" si="96"/>
        <v>0</v>
      </c>
      <c r="AC687" s="45"/>
      <c r="AF687" s="33">
        <f t="shared" si="97"/>
        <v>0</v>
      </c>
      <c r="AH687" s="24">
        <f t="shared" si="98"/>
        <v>0</v>
      </c>
    </row>
    <row r="688" spans="1:34" x14ac:dyDescent="0.35">
      <c r="A688" t="s">
        <v>716</v>
      </c>
      <c r="C688" s="26" t="s">
        <v>3440</v>
      </c>
      <c r="D688" s="26" t="s">
        <v>3593</v>
      </c>
      <c r="E688" s="19">
        <v>37470</v>
      </c>
      <c r="F688" s="26" t="s">
        <v>3441</v>
      </c>
      <c r="G688" s="26" t="s">
        <v>3450</v>
      </c>
      <c r="H688" s="19" t="str">
        <f>VLOOKUP(E688,Subjective!$A$5:$B$1439,2,FALSE)</f>
        <v>Miscellaneous Expenditure</v>
      </c>
      <c r="I688" s="44">
        <v>31645</v>
      </c>
      <c r="J688" s="45"/>
      <c r="K688" s="45">
        <f t="shared" si="91"/>
        <v>31645</v>
      </c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6">
        <f t="shared" si="92"/>
        <v>0</v>
      </c>
      <c r="X688" s="45">
        <f t="shared" si="93"/>
        <v>0</v>
      </c>
      <c r="Y688" s="45">
        <f t="shared" si="99"/>
        <v>31645</v>
      </c>
      <c r="Z688" s="46">
        <f t="shared" si="94"/>
        <v>0</v>
      </c>
      <c r="AA688" s="46">
        <f t="shared" si="95"/>
        <v>0</v>
      </c>
      <c r="AB688" s="46">
        <f t="shared" si="96"/>
        <v>0</v>
      </c>
      <c r="AC688" s="45"/>
      <c r="AF688" s="33">
        <f t="shared" si="97"/>
        <v>0</v>
      </c>
      <c r="AH688" s="24">
        <f t="shared" si="98"/>
        <v>0</v>
      </c>
    </row>
    <row r="689" spans="1:34" x14ac:dyDescent="0.35">
      <c r="A689" t="s">
        <v>717</v>
      </c>
      <c r="C689" s="26" t="s">
        <v>3440</v>
      </c>
      <c r="D689" s="26" t="s">
        <v>3594</v>
      </c>
      <c r="E689" s="19">
        <v>33010</v>
      </c>
      <c r="F689" s="26" t="s">
        <v>3441</v>
      </c>
      <c r="G689" s="26" t="s">
        <v>3442</v>
      </c>
      <c r="H689" s="19" t="str">
        <f>VLOOKUP(E689,Subjective!$A$5:$B$1439,2,FALSE)</f>
        <v>Stationery</v>
      </c>
      <c r="I689" s="44">
        <v>94.58</v>
      </c>
      <c r="J689" s="45"/>
      <c r="K689" s="45">
        <f t="shared" si="91"/>
        <v>94.58</v>
      </c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6">
        <f t="shared" si="92"/>
        <v>0</v>
      </c>
      <c r="X689" s="45">
        <f t="shared" si="93"/>
        <v>0</v>
      </c>
      <c r="Y689" s="45">
        <f t="shared" si="99"/>
        <v>94.58</v>
      </c>
      <c r="Z689" s="46">
        <f t="shared" si="94"/>
        <v>0</v>
      </c>
      <c r="AA689" s="46">
        <f t="shared" si="95"/>
        <v>0</v>
      </c>
      <c r="AB689" s="46">
        <f t="shared" si="96"/>
        <v>0</v>
      </c>
      <c r="AC689" s="45"/>
      <c r="AF689" s="33">
        <f t="shared" si="97"/>
        <v>0</v>
      </c>
      <c r="AH689" s="24">
        <f t="shared" si="98"/>
        <v>0</v>
      </c>
    </row>
    <row r="690" spans="1:34" x14ac:dyDescent="0.35">
      <c r="A690" t="s">
        <v>718</v>
      </c>
      <c r="C690" s="26" t="s">
        <v>3440</v>
      </c>
      <c r="D690" s="26" t="s">
        <v>3594</v>
      </c>
      <c r="E690" s="19">
        <v>36520</v>
      </c>
      <c r="F690" s="26" t="s">
        <v>3441</v>
      </c>
      <c r="G690" s="26" t="s">
        <v>3442</v>
      </c>
      <c r="H690" s="19" t="str">
        <f>VLOOKUP(E690,Subjective!$A$5:$B$1439,2,FALSE)</f>
        <v>External Payroll provider costs</v>
      </c>
      <c r="I690" s="44">
        <v>46278.59</v>
      </c>
      <c r="J690" s="45"/>
      <c r="K690" s="45">
        <f t="shared" si="91"/>
        <v>46278.59</v>
      </c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6">
        <f t="shared" si="92"/>
        <v>0</v>
      </c>
      <c r="X690" s="45">
        <f t="shared" si="93"/>
        <v>0</v>
      </c>
      <c r="Y690" s="45">
        <f t="shared" si="99"/>
        <v>46278.59</v>
      </c>
      <c r="Z690" s="46">
        <f t="shared" si="94"/>
        <v>0</v>
      </c>
      <c r="AA690" s="46">
        <f t="shared" si="95"/>
        <v>0</v>
      </c>
      <c r="AB690" s="46">
        <f t="shared" si="96"/>
        <v>0</v>
      </c>
      <c r="AC690" s="45"/>
      <c r="AF690" s="33">
        <f t="shared" si="97"/>
        <v>0</v>
      </c>
      <c r="AH690" s="24">
        <f t="shared" si="98"/>
        <v>0</v>
      </c>
    </row>
    <row r="691" spans="1:34" x14ac:dyDescent="0.35">
      <c r="A691" t="s">
        <v>719</v>
      </c>
      <c r="C691" s="26" t="s">
        <v>3440</v>
      </c>
      <c r="D691" s="26" t="s">
        <v>3594</v>
      </c>
      <c r="E691" s="19">
        <v>36520</v>
      </c>
      <c r="F691" s="26" t="s">
        <v>3467</v>
      </c>
      <c r="G691" s="26" t="s">
        <v>3450</v>
      </c>
      <c r="H691" s="19" t="str">
        <f>VLOOKUP(E691,Subjective!$A$5:$B$1439,2,FALSE)</f>
        <v>External Payroll provider costs</v>
      </c>
      <c r="I691" s="44">
        <v>1827.76</v>
      </c>
      <c r="J691" s="45"/>
      <c r="K691" s="45">
        <f t="shared" si="91"/>
        <v>1827.76</v>
      </c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6">
        <f t="shared" si="92"/>
        <v>0</v>
      </c>
      <c r="X691" s="45">
        <f t="shared" si="93"/>
        <v>0</v>
      </c>
      <c r="Y691" s="45">
        <f t="shared" si="99"/>
        <v>1827.76</v>
      </c>
      <c r="Z691" s="46">
        <f t="shared" si="94"/>
        <v>0</v>
      </c>
      <c r="AA691" s="46">
        <f t="shared" si="95"/>
        <v>0</v>
      </c>
      <c r="AB691" s="46">
        <f t="shared" si="96"/>
        <v>0</v>
      </c>
      <c r="AC691" s="45"/>
      <c r="AF691" s="33">
        <f t="shared" si="97"/>
        <v>0</v>
      </c>
      <c r="AH691" s="24">
        <f t="shared" si="98"/>
        <v>0</v>
      </c>
    </row>
    <row r="692" spans="1:34" x14ac:dyDescent="0.35">
      <c r="A692" t="s">
        <v>720</v>
      </c>
      <c r="C692" s="26" t="s">
        <v>3440</v>
      </c>
      <c r="D692" s="26" t="s">
        <v>3594</v>
      </c>
      <c r="E692" s="19">
        <v>37470</v>
      </c>
      <c r="F692" s="26" t="s">
        <v>3441</v>
      </c>
      <c r="G692" s="26" t="s">
        <v>3450</v>
      </c>
      <c r="H692" s="19" t="str">
        <f>VLOOKUP(E692,Subjective!$A$5:$B$1439,2,FALSE)</f>
        <v>Miscellaneous Expenditure</v>
      </c>
      <c r="I692" s="44">
        <v>-7596</v>
      </c>
      <c r="J692" s="45"/>
      <c r="K692" s="45">
        <f t="shared" si="91"/>
        <v>-7596</v>
      </c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6">
        <f t="shared" si="92"/>
        <v>0</v>
      </c>
      <c r="X692" s="45">
        <f t="shared" si="93"/>
        <v>0</v>
      </c>
      <c r="Y692" s="45">
        <f t="shared" si="99"/>
        <v>-7596</v>
      </c>
      <c r="Z692" s="46">
        <f t="shared" si="94"/>
        <v>0</v>
      </c>
      <c r="AA692" s="46">
        <f t="shared" si="95"/>
        <v>0</v>
      </c>
      <c r="AB692" s="46">
        <f t="shared" si="96"/>
        <v>0</v>
      </c>
      <c r="AC692" s="45"/>
      <c r="AF692" s="33">
        <f t="shared" si="97"/>
        <v>0</v>
      </c>
      <c r="AH692" s="24">
        <f t="shared" si="98"/>
        <v>0</v>
      </c>
    </row>
    <row r="693" spans="1:34" x14ac:dyDescent="0.35">
      <c r="A693" t="s">
        <v>721</v>
      </c>
      <c r="C693" s="26" t="s">
        <v>3440</v>
      </c>
      <c r="D693" s="26" t="s">
        <v>3594</v>
      </c>
      <c r="E693" s="19">
        <v>38354</v>
      </c>
      <c r="F693" s="26" t="s">
        <v>3441</v>
      </c>
      <c r="G693" s="26" t="s">
        <v>3442</v>
      </c>
      <c r="H693" s="19" t="str">
        <f>VLOOKUP(E693,Subjective!$A$5:$B$1439,2,FALSE)</f>
        <v>SLA : Cwm Taf Local Health Board</v>
      </c>
      <c r="I693" s="44">
        <v>3078.08</v>
      </c>
      <c r="J693" s="45"/>
      <c r="K693" s="45">
        <f t="shared" si="91"/>
        <v>3078.08</v>
      </c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6">
        <f t="shared" si="92"/>
        <v>0</v>
      </c>
      <c r="X693" s="45">
        <f t="shared" si="93"/>
        <v>0</v>
      </c>
      <c r="Y693" s="45">
        <f t="shared" si="99"/>
        <v>3078.08</v>
      </c>
      <c r="Z693" s="46">
        <f t="shared" si="94"/>
        <v>0</v>
      </c>
      <c r="AA693" s="46">
        <f t="shared" si="95"/>
        <v>0</v>
      </c>
      <c r="AB693" s="46">
        <f t="shared" si="96"/>
        <v>0</v>
      </c>
      <c r="AC693" s="45"/>
      <c r="AF693" s="33">
        <f t="shared" si="97"/>
        <v>0</v>
      </c>
      <c r="AH693" s="24">
        <f t="shared" si="98"/>
        <v>0</v>
      </c>
    </row>
    <row r="694" spans="1:34" x14ac:dyDescent="0.35">
      <c r="A694" t="s">
        <v>722</v>
      </c>
      <c r="C694" s="26" t="s">
        <v>3440</v>
      </c>
      <c r="D694" s="26" t="s">
        <v>3595</v>
      </c>
      <c r="E694" s="19">
        <v>4620</v>
      </c>
      <c r="F694" s="26" t="s">
        <v>3441</v>
      </c>
      <c r="G694" s="26" t="s">
        <v>3442</v>
      </c>
      <c r="H694" s="19" t="str">
        <f>VLOOKUP(E694,Subjective!$A$5:$B$1439,2,FALSE)</f>
        <v>Course Fee Income (Ed &amp; Tr)</v>
      </c>
      <c r="I694" s="44">
        <v>-3104</v>
      </c>
      <c r="J694" s="45"/>
      <c r="K694" s="45">
        <f t="shared" si="91"/>
        <v>-3104</v>
      </c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6">
        <f t="shared" si="92"/>
        <v>-3104</v>
      </c>
      <c r="X694" s="45">
        <f t="shared" si="93"/>
        <v>0</v>
      </c>
      <c r="Y694" s="45">
        <f t="shared" si="99"/>
        <v>0</v>
      </c>
      <c r="Z694" s="46">
        <f t="shared" si="94"/>
        <v>0</v>
      </c>
      <c r="AA694" s="46">
        <f t="shared" si="95"/>
        <v>0</v>
      </c>
      <c r="AB694" s="46">
        <f t="shared" si="96"/>
        <v>0</v>
      </c>
      <c r="AC694" s="45"/>
      <c r="AF694" s="33">
        <f t="shared" si="97"/>
        <v>-3104</v>
      </c>
      <c r="AH694" s="24">
        <f t="shared" si="98"/>
        <v>0</v>
      </c>
    </row>
    <row r="695" spans="1:34" x14ac:dyDescent="0.35">
      <c r="A695" t="s">
        <v>723</v>
      </c>
      <c r="C695" s="26" t="s">
        <v>3440</v>
      </c>
      <c r="D695" s="26" t="s">
        <v>3595</v>
      </c>
      <c r="E695" s="19">
        <v>6000</v>
      </c>
      <c r="F695" s="26" t="s">
        <v>3441</v>
      </c>
      <c r="G695" s="26" t="s">
        <v>3442</v>
      </c>
      <c r="H695" s="19" t="str">
        <f>VLOOKUP(E695,Subjective!$A$5:$B$1439,2,FALSE)</f>
        <v>Inc Gen - Training</v>
      </c>
      <c r="I695" s="44">
        <v>-500</v>
      </c>
      <c r="J695" s="45"/>
      <c r="K695" s="45">
        <f t="shared" si="91"/>
        <v>-500</v>
      </c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6">
        <f t="shared" si="92"/>
        <v>-500</v>
      </c>
      <c r="X695" s="45">
        <f t="shared" si="93"/>
        <v>0</v>
      </c>
      <c r="Y695" s="45">
        <f t="shared" si="99"/>
        <v>0</v>
      </c>
      <c r="Z695" s="46">
        <f t="shared" si="94"/>
        <v>0</v>
      </c>
      <c r="AA695" s="46">
        <f t="shared" si="95"/>
        <v>0</v>
      </c>
      <c r="AB695" s="46">
        <f t="shared" si="96"/>
        <v>0</v>
      </c>
      <c r="AC695" s="45"/>
      <c r="AF695" s="33">
        <f t="shared" si="97"/>
        <v>-500</v>
      </c>
      <c r="AH695" s="24">
        <f t="shared" si="98"/>
        <v>0</v>
      </c>
    </row>
    <row r="696" spans="1:34" x14ac:dyDescent="0.35">
      <c r="A696" t="s">
        <v>724</v>
      </c>
      <c r="C696" s="26" t="s">
        <v>3440</v>
      </c>
      <c r="D696" s="26" t="s">
        <v>3595</v>
      </c>
      <c r="E696" s="19">
        <v>22250</v>
      </c>
      <c r="F696" s="26" t="s">
        <v>3441</v>
      </c>
      <c r="G696" s="26" t="s">
        <v>3442</v>
      </c>
      <c r="H696" s="19" t="str">
        <f>VLOOKUP(E696,Subjective!$A$5:$B$1439,2,FALSE)</f>
        <v>Specialist Dental Officer</v>
      </c>
      <c r="I696" s="44">
        <v>11201.42</v>
      </c>
      <c r="J696" s="45"/>
      <c r="K696" s="45">
        <f t="shared" si="91"/>
        <v>11201.42</v>
      </c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6">
        <f t="shared" si="92"/>
        <v>0</v>
      </c>
      <c r="X696" s="45">
        <f t="shared" si="93"/>
        <v>11201.42</v>
      </c>
      <c r="Y696" s="45">
        <f t="shared" si="99"/>
        <v>0</v>
      </c>
      <c r="Z696" s="46">
        <f t="shared" si="94"/>
        <v>0</v>
      </c>
      <c r="AA696" s="46">
        <f t="shared" si="95"/>
        <v>0</v>
      </c>
      <c r="AB696" s="46">
        <f t="shared" si="96"/>
        <v>0</v>
      </c>
      <c r="AC696" s="45"/>
      <c r="AF696" s="33">
        <f t="shared" si="97"/>
        <v>0</v>
      </c>
      <c r="AH696" s="24">
        <f t="shared" si="98"/>
        <v>0</v>
      </c>
    </row>
    <row r="697" spans="1:34" x14ac:dyDescent="0.35">
      <c r="A697" t="s">
        <v>725</v>
      </c>
      <c r="C697" s="26" t="s">
        <v>3440</v>
      </c>
      <c r="D697" s="26" t="s">
        <v>3595</v>
      </c>
      <c r="E697" s="19" t="s">
        <v>1788</v>
      </c>
      <c r="F697" s="26" t="s">
        <v>3441</v>
      </c>
      <c r="G697" s="26" t="s">
        <v>3442</v>
      </c>
      <c r="H697" s="19" t="str">
        <f>VLOOKUP(E697,Subjective!$A$5:$B$1439,2,FALSE)</f>
        <v>Admin &amp; Clerical Band 4</v>
      </c>
      <c r="I697" s="44">
        <v>4264.26</v>
      </c>
      <c r="J697" s="45"/>
      <c r="K697" s="45">
        <f t="shared" si="91"/>
        <v>4264.26</v>
      </c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6">
        <f t="shared" si="92"/>
        <v>0</v>
      </c>
      <c r="X697" s="45">
        <f t="shared" si="93"/>
        <v>4264.26</v>
      </c>
      <c r="Y697" s="45">
        <f t="shared" si="99"/>
        <v>0</v>
      </c>
      <c r="Z697" s="46">
        <f t="shared" si="94"/>
        <v>0</v>
      </c>
      <c r="AA697" s="46">
        <f t="shared" si="95"/>
        <v>0</v>
      </c>
      <c r="AB697" s="46">
        <f t="shared" si="96"/>
        <v>0</v>
      </c>
      <c r="AC697" s="45"/>
      <c r="AF697" s="33">
        <f t="shared" si="97"/>
        <v>0</v>
      </c>
      <c r="AH697" s="24">
        <f t="shared" si="98"/>
        <v>0</v>
      </c>
    </row>
    <row r="698" spans="1:34" x14ac:dyDescent="0.35">
      <c r="A698" t="s">
        <v>726</v>
      </c>
      <c r="C698" s="26" t="s">
        <v>3440</v>
      </c>
      <c r="D698" s="26" t="s">
        <v>3595</v>
      </c>
      <c r="E698" s="19">
        <v>34200</v>
      </c>
      <c r="F698" s="26" t="s">
        <v>3441</v>
      </c>
      <c r="G698" s="26" t="s">
        <v>3442</v>
      </c>
      <c r="H698" s="19" t="str">
        <f>VLOOKUP(E698,Subjective!$A$5:$B$1439,2,FALSE)</f>
        <v>Training Expenses</v>
      </c>
      <c r="I698" s="44">
        <v>500</v>
      </c>
      <c r="J698" s="45"/>
      <c r="K698" s="45">
        <f t="shared" si="91"/>
        <v>500</v>
      </c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6">
        <f t="shared" si="92"/>
        <v>0</v>
      </c>
      <c r="X698" s="45">
        <f t="shared" si="93"/>
        <v>0</v>
      </c>
      <c r="Y698" s="45">
        <f t="shared" si="99"/>
        <v>500</v>
      </c>
      <c r="Z698" s="46">
        <f t="shared" si="94"/>
        <v>0</v>
      </c>
      <c r="AA698" s="46">
        <f t="shared" si="95"/>
        <v>0</v>
      </c>
      <c r="AB698" s="46">
        <f t="shared" si="96"/>
        <v>0</v>
      </c>
      <c r="AC698" s="45"/>
      <c r="AF698" s="33">
        <f t="shared" si="97"/>
        <v>0</v>
      </c>
      <c r="AH698" s="24">
        <f t="shared" si="98"/>
        <v>0</v>
      </c>
    </row>
    <row r="699" spans="1:34" x14ac:dyDescent="0.35">
      <c r="A699" t="s">
        <v>727</v>
      </c>
      <c r="C699" s="26" t="s">
        <v>3440</v>
      </c>
      <c r="D699" s="26" t="s">
        <v>3596</v>
      </c>
      <c r="E699" s="19">
        <v>34230</v>
      </c>
      <c r="F699" s="26" t="s">
        <v>3441</v>
      </c>
      <c r="G699" s="26" t="s">
        <v>3442</v>
      </c>
      <c r="H699" s="19" t="str">
        <f>VLOOKUP(E699,Subjective!$A$5:$B$1439,2,FALSE)</f>
        <v>ALS Courses / Training</v>
      </c>
      <c r="I699" s="44">
        <v>2083.33</v>
      </c>
      <c r="J699" s="45"/>
      <c r="K699" s="45">
        <f t="shared" si="91"/>
        <v>2083.33</v>
      </c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6">
        <f t="shared" si="92"/>
        <v>0</v>
      </c>
      <c r="X699" s="45">
        <f t="shared" si="93"/>
        <v>0</v>
      </c>
      <c r="Y699" s="45">
        <f t="shared" si="99"/>
        <v>2083.33</v>
      </c>
      <c r="Z699" s="46">
        <f t="shared" si="94"/>
        <v>0</v>
      </c>
      <c r="AA699" s="46">
        <f t="shared" si="95"/>
        <v>0</v>
      </c>
      <c r="AB699" s="46">
        <f t="shared" si="96"/>
        <v>0</v>
      </c>
      <c r="AC699" s="45"/>
      <c r="AF699" s="33">
        <f t="shared" si="97"/>
        <v>0</v>
      </c>
      <c r="AH699" s="24">
        <f t="shared" si="98"/>
        <v>0</v>
      </c>
    </row>
    <row r="700" spans="1:34" x14ac:dyDescent="0.35">
      <c r="A700" t="s">
        <v>728</v>
      </c>
      <c r="C700" s="26" t="s">
        <v>3440</v>
      </c>
      <c r="D700" s="26" t="s">
        <v>3597</v>
      </c>
      <c r="E700" s="19">
        <v>6000</v>
      </c>
      <c r="F700" s="26" t="s">
        <v>3441</v>
      </c>
      <c r="G700" s="26" t="s">
        <v>3449</v>
      </c>
      <c r="H700" s="19" t="str">
        <f>VLOOKUP(E700,Subjective!$A$5:$B$1439,2,FALSE)</f>
        <v>Inc Gen - Training</v>
      </c>
      <c r="I700" s="44">
        <v>-75</v>
      </c>
      <c r="J700" s="45"/>
      <c r="K700" s="45">
        <f t="shared" si="91"/>
        <v>-75</v>
      </c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6">
        <f t="shared" si="92"/>
        <v>-75</v>
      </c>
      <c r="X700" s="45">
        <f t="shared" si="93"/>
        <v>0</v>
      </c>
      <c r="Y700" s="45">
        <f t="shared" si="99"/>
        <v>0</v>
      </c>
      <c r="Z700" s="46">
        <f t="shared" si="94"/>
        <v>0</v>
      </c>
      <c r="AA700" s="46">
        <f t="shared" si="95"/>
        <v>0</v>
      </c>
      <c r="AB700" s="46">
        <f t="shared" si="96"/>
        <v>0</v>
      </c>
      <c r="AC700" s="45"/>
      <c r="AF700" s="33">
        <f t="shared" si="97"/>
        <v>-75</v>
      </c>
      <c r="AH700" s="24">
        <f t="shared" si="98"/>
        <v>0</v>
      </c>
    </row>
    <row r="701" spans="1:34" x14ac:dyDescent="0.35">
      <c r="A701" t="s">
        <v>729</v>
      </c>
      <c r="C701" s="26" t="s">
        <v>3440</v>
      </c>
      <c r="D701" s="26" t="s">
        <v>3597</v>
      </c>
      <c r="E701" s="19">
        <v>6000</v>
      </c>
      <c r="F701" s="26" t="s">
        <v>3441</v>
      </c>
      <c r="G701" s="26" t="s">
        <v>3450</v>
      </c>
      <c r="H701" s="19" t="str">
        <f>VLOOKUP(E701,Subjective!$A$5:$B$1439,2,FALSE)</f>
        <v>Inc Gen - Training</v>
      </c>
      <c r="I701" s="44">
        <v>-150</v>
      </c>
      <c r="J701" s="45"/>
      <c r="K701" s="45">
        <f t="shared" si="91"/>
        <v>-150</v>
      </c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6">
        <f t="shared" si="92"/>
        <v>-150</v>
      </c>
      <c r="X701" s="45">
        <f t="shared" si="93"/>
        <v>0</v>
      </c>
      <c r="Y701" s="45">
        <f t="shared" si="99"/>
        <v>0</v>
      </c>
      <c r="Z701" s="46">
        <f t="shared" si="94"/>
        <v>0</v>
      </c>
      <c r="AA701" s="46">
        <f t="shared" si="95"/>
        <v>0</v>
      </c>
      <c r="AB701" s="46">
        <f t="shared" si="96"/>
        <v>0</v>
      </c>
      <c r="AC701" s="45"/>
      <c r="AF701" s="33">
        <f t="shared" si="97"/>
        <v>-150</v>
      </c>
      <c r="AH701" s="24">
        <f t="shared" si="98"/>
        <v>0</v>
      </c>
    </row>
    <row r="702" spans="1:34" x14ac:dyDescent="0.35">
      <c r="A702" t="s">
        <v>730</v>
      </c>
      <c r="C702" s="26" t="s">
        <v>3440</v>
      </c>
      <c r="D702" s="26" t="s">
        <v>3597</v>
      </c>
      <c r="E702" s="19">
        <v>6000</v>
      </c>
      <c r="F702" s="26" t="s">
        <v>3441</v>
      </c>
      <c r="G702" s="26" t="s">
        <v>3452</v>
      </c>
      <c r="H702" s="19" t="str">
        <f>VLOOKUP(E702,Subjective!$A$5:$B$1439,2,FALSE)</f>
        <v>Inc Gen - Training</v>
      </c>
      <c r="I702" s="44">
        <v>-75</v>
      </c>
      <c r="J702" s="45"/>
      <c r="K702" s="45">
        <f t="shared" si="91"/>
        <v>-75</v>
      </c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6">
        <f t="shared" si="92"/>
        <v>-75</v>
      </c>
      <c r="X702" s="45">
        <f t="shared" si="93"/>
        <v>0</v>
      </c>
      <c r="Y702" s="45">
        <f t="shared" si="99"/>
        <v>0</v>
      </c>
      <c r="Z702" s="46">
        <f t="shared" si="94"/>
        <v>0</v>
      </c>
      <c r="AA702" s="46">
        <f t="shared" si="95"/>
        <v>0</v>
      </c>
      <c r="AB702" s="46">
        <f t="shared" si="96"/>
        <v>0</v>
      </c>
      <c r="AC702" s="45"/>
      <c r="AF702" s="33">
        <f t="shared" si="97"/>
        <v>-75</v>
      </c>
      <c r="AH702" s="24">
        <f t="shared" si="98"/>
        <v>0</v>
      </c>
    </row>
    <row r="703" spans="1:34" x14ac:dyDescent="0.35">
      <c r="A703" t="s">
        <v>731</v>
      </c>
      <c r="C703" s="26" t="s">
        <v>3440</v>
      </c>
      <c r="D703" s="26" t="s">
        <v>3597</v>
      </c>
      <c r="E703" s="19" t="s">
        <v>1607</v>
      </c>
      <c r="F703" s="26" t="s">
        <v>3441</v>
      </c>
      <c r="G703" s="26" t="s">
        <v>3442</v>
      </c>
      <c r="H703" s="19" t="str">
        <f>VLOOKUP(E703,Subjective!$A$5:$B$1439,2,FALSE)</f>
        <v>Pre Reg Pharmacist Band 5</v>
      </c>
      <c r="I703" s="44">
        <v>3787.07</v>
      </c>
      <c r="J703" s="45"/>
      <c r="K703" s="45">
        <f t="shared" si="91"/>
        <v>3787.07</v>
      </c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6">
        <f t="shared" si="92"/>
        <v>0</v>
      </c>
      <c r="X703" s="45">
        <f t="shared" si="93"/>
        <v>3787.07</v>
      </c>
      <c r="Y703" s="45">
        <f t="shared" si="99"/>
        <v>0</v>
      </c>
      <c r="Z703" s="46">
        <f t="shared" si="94"/>
        <v>0</v>
      </c>
      <c r="AA703" s="46">
        <f t="shared" si="95"/>
        <v>0</v>
      </c>
      <c r="AB703" s="46">
        <f t="shared" si="96"/>
        <v>0</v>
      </c>
      <c r="AC703" s="45"/>
      <c r="AF703" s="33">
        <f t="shared" si="97"/>
        <v>0</v>
      </c>
      <c r="AH703" s="24">
        <f t="shared" si="98"/>
        <v>0</v>
      </c>
    </row>
    <row r="704" spans="1:34" x14ac:dyDescent="0.35">
      <c r="A704" t="s">
        <v>732</v>
      </c>
      <c r="C704" s="26" t="s">
        <v>3440</v>
      </c>
      <c r="D704" s="26" t="s">
        <v>3597</v>
      </c>
      <c r="E704" s="19" t="s">
        <v>1611</v>
      </c>
      <c r="F704" s="26" t="s">
        <v>3441</v>
      </c>
      <c r="G704" s="26" t="s">
        <v>3442</v>
      </c>
      <c r="H704" s="19" t="str">
        <f>VLOOKUP(E704,Subjective!$A$5:$B$1439,2,FALSE)</f>
        <v>Pharmacist Band 7</v>
      </c>
      <c r="I704" s="44">
        <v>39582.449999999997</v>
      </c>
      <c r="J704" s="45"/>
      <c r="K704" s="45">
        <f t="shared" si="91"/>
        <v>39582.449999999997</v>
      </c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6">
        <f t="shared" si="92"/>
        <v>0</v>
      </c>
      <c r="X704" s="45">
        <f t="shared" si="93"/>
        <v>39582.449999999997</v>
      </c>
      <c r="Y704" s="45">
        <f t="shared" si="99"/>
        <v>0</v>
      </c>
      <c r="Z704" s="46">
        <f t="shared" si="94"/>
        <v>0</v>
      </c>
      <c r="AA704" s="46">
        <f t="shared" si="95"/>
        <v>0</v>
      </c>
      <c r="AB704" s="46">
        <f t="shared" si="96"/>
        <v>0</v>
      </c>
      <c r="AC704" s="45"/>
      <c r="AF704" s="33">
        <f t="shared" si="97"/>
        <v>0</v>
      </c>
      <c r="AH704" s="24">
        <f t="shared" si="98"/>
        <v>0</v>
      </c>
    </row>
    <row r="705" spans="1:34" x14ac:dyDescent="0.35">
      <c r="A705" t="s">
        <v>733</v>
      </c>
      <c r="C705" s="26" t="s">
        <v>3440</v>
      </c>
      <c r="D705" s="26" t="s">
        <v>3597</v>
      </c>
      <c r="E705" s="19" t="s">
        <v>1613</v>
      </c>
      <c r="F705" s="26" t="s">
        <v>3441</v>
      </c>
      <c r="G705" s="26" t="s">
        <v>3442</v>
      </c>
      <c r="H705" s="19" t="str">
        <f>VLOOKUP(E705,Subjective!$A$5:$B$1439,2,FALSE)</f>
        <v>Pharmacist Band 8A</v>
      </c>
      <c r="I705" s="44">
        <v>27173.46</v>
      </c>
      <c r="J705" s="45"/>
      <c r="K705" s="45">
        <f t="shared" si="91"/>
        <v>27173.46</v>
      </c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6">
        <f t="shared" si="92"/>
        <v>0</v>
      </c>
      <c r="X705" s="45">
        <f t="shared" si="93"/>
        <v>27173.46</v>
      </c>
      <c r="Y705" s="45">
        <f t="shared" si="99"/>
        <v>0</v>
      </c>
      <c r="Z705" s="46">
        <f t="shared" si="94"/>
        <v>0</v>
      </c>
      <c r="AA705" s="46">
        <f t="shared" si="95"/>
        <v>0</v>
      </c>
      <c r="AB705" s="46">
        <f t="shared" si="96"/>
        <v>0</v>
      </c>
      <c r="AC705" s="45"/>
      <c r="AF705" s="33">
        <f t="shared" si="97"/>
        <v>0</v>
      </c>
      <c r="AH705" s="24">
        <f t="shared" si="98"/>
        <v>0</v>
      </c>
    </row>
    <row r="706" spans="1:34" x14ac:dyDescent="0.35">
      <c r="A706" t="s">
        <v>734</v>
      </c>
      <c r="C706" s="26" t="s">
        <v>3440</v>
      </c>
      <c r="D706" s="26" t="s">
        <v>3597</v>
      </c>
      <c r="E706" s="19" t="s">
        <v>1621</v>
      </c>
      <c r="F706" s="26" t="s">
        <v>3441</v>
      </c>
      <c r="G706" s="26" t="s">
        <v>3442</v>
      </c>
      <c r="H706" s="19" t="str">
        <f>VLOOKUP(E706,Subjective!$A$5:$B$1439,2,FALSE)</f>
        <v>Pharmacist Band 9</v>
      </c>
      <c r="I706" s="44">
        <v>21043.47</v>
      </c>
      <c r="J706" s="45"/>
      <c r="K706" s="45">
        <f t="shared" si="91"/>
        <v>21043.47</v>
      </c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6">
        <f t="shared" si="92"/>
        <v>0</v>
      </c>
      <c r="X706" s="45">
        <f t="shared" si="93"/>
        <v>21043.47</v>
      </c>
      <c r="Y706" s="45">
        <f t="shared" si="99"/>
        <v>0</v>
      </c>
      <c r="Z706" s="46">
        <f t="shared" si="94"/>
        <v>0</v>
      </c>
      <c r="AA706" s="46">
        <f t="shared" si="95"/>
        <v>0</v>
      </c>
      <c r="AB706" s="46">
        <f t="shared" si="96"/>
        <v>0</v>
      </c>
      <c r="AC706" s="45"/>
      <c r="AF706" s="33">
        <f t="shared" si="97"/>
        <v>0</v>
      </c>
      <c r="AH706" s="24">
        <f t="shared" si="98"/>
        <v>0</v>
      </c>
    </row>
    <row r="707" spans="1:34" x14ac:dyDescent="0.35">
      <c r="A707" t="s">
        <v>735</v>
      </c>
      <c r="C707" s="26" t="s">
        <v>3440</v>
      </c>
      <c r="D707" s="26" t="s">
        <v>3597</v>
      </c>
      <c r="E707" s="19" t="s">
        <v>1639</v>
      </c>
      <c r="F707" s="26" t="s">
        <v>3441</v>
      </c>
      <c r="G707" s="26" t="s">
        <v>3442</v>
      </c>
      <c r="H707" s="19" t="str">
        <f>VLOOKUP(E707,Subjective!$A$5:$B$1439,2,FALSE)</f>
        <v>Pharmacy Technician Band 5</v>
      </c>
      <c r="I707" s="44">
        <v>42.8</v>
      </c>
      <c r="J707" s="45"/>
      <c r="K707" s="45">
        <f t="shared" si="91"/>
        <v>42.8</v>
      </c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6">
        <f t="shared" si="92"/>
        <v>0</v>
      </c>
      <c r="X707" s="45">
        <f t="shared" si="93"/>
        <v>42.8</v>
      </c>
      <c r="Y707" s="45">
        <f t="shared" si="99"/>
        <v>0</v>
      </c>
      <c r="Z707" s="46">
        <f t="shared" si="94"/>
        <v>0</v>
      </c>
      <c r="AA707" s="46">
        <f t="shared" si="95"/>
        <v>0</v>
      </c>
      <c r="AB707" s="46">
        <f t="shared" si="96"/>
        <v>0</v>
      </c>
      <c r="AC707" s="45"/>
      <c r="AF707" s="33">
        <f t="shared" si="97"/>
        <v>0</v>
      </c>
      <c r="AH707" s="24">
        <f t="shared" si="98"/>
        <v>0</v>
      </c>
    </row>
    <row r="708" spans="1:34" x14ac:dyDescent="0.35">
      <c r="A708" t="s">
        <v>736</v>
      </c>
      <c r="C708" s="26" t="s">
        <v>3440</v>
      </c>
      <c r="D708" s="26" t="s">
        <v>3597</v>
      </c>
      <c r="E708" s="19" t="s">
        <v>1641</v>
      </c>
      <c r="F708" s="26" t="s">
        <v>3441</v>
      </c>
      <c r="G708" s="26" t="s">
        <v>3442</v>
      </c>
      <c r="H708" s="19" t="str">
        <f>VLOOKUP(E708,Subjective!$A$5:$B$1439,2,FALSE)</f>
        <v>Pharmacy Technician Band 6</v>
      </c>
      <c r="I708" s="44">
        <v>3801.41</v>
      </c>
      <c r="J708" s="45"/>
      <c r="K708" s="45">
        <f t="shared" si="91"/>
        <v>3801.41</v>
      </c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6">
        <f t="shared" si="92"/>
        <v>0</v>
      </c>
      <c r="X708" s="45">
        <f t="shared" si="93"/>
        <v>3801.41</v>
      </c>
      <c r="Y708" s="45">
        <f t="shared" si="99"/>
        <v>0</v>
      </c>
      <c r="Z708" s="46">
        <f t="shared" si="94"/>
        <v>0</v>
      </c>
      <c r="AA708" s="46">
        <f t="shared" si="95"/>
        <v>0</v>
      </c>
      <c r="AB708" s="46">
        <f t="shared" si="96"/>
        <v>0</v>
      </c>
      <c r="AC708" s="45"/>
      <c r="AF708" s="33">
        <f t="shared" si="97"/>
        <v>0</v>
      </c>
      <c r="AH708" s="24">
        <f t="shared" si="98"/>
        <v>0</v>
      </c>
    </row>
    <row r="709" spans="1:34" x14ac:dyDescent="0.35">
      <c r="A709" t="s">
        <v>737</v>
      </c>
      <c r="C709" s="26" t="s">
        <v>3440</v>
      </c>
      <c r="D709" s="26" t="s">
        <v>3597</v>
      </c>
      <c r="E709" s="19" t="s">
        <v>1786</v>
      </c>
      <c r="F709" s="26" t="s">
        <v>3441</v>
      </c>
      <c r="G709" s="26" t="s">
        <v>3442</v>
      </c>
      <c r="H709" s="19" t="str">
        <f>VLOOKUP(E709,Subjective!$A$5:$B$1439,2,FALSE)</f>
        <v>Admin &amp; Clerical Band 3</v>
      </c>
      <c r="I709" s="44">
        <v>11686.45</v>
      </c>
      <c r="J709" s="45"/>
      <c r="K709" s="45">
        <f t="shared" si="91"/>
        <v>11686.45</v>
      </c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6">
        <f t="shared" si="92"/>
        <v>0</v>
      </c>
      <c r="X709" s="45">
        <f t="shared" si="93"/>
        <v>11686.45</v>
      </c>
      <c r="Y709" s="45">
        <f t="shared" si="99"/>
        <v>0</v>
      </c>
      <c r="Z709" s="46">
        <f t="shared" si="94"/>
        <v>0</v>
      </c>
      <c r="AA709" s="46">
        <f t="shared" si="95"/>
        <v>0</v>
      </c>
      <c r="AB709" s="46">
        <f t="shared" si="96"/>
        <v>0</v>
      </c>
      <c r="AC709" s="45"/>
      <c r="AF709" s="33">
        <f t="shared" si="97"/>
        <v>0</v>
      </c>
      <c r="AH709" s="24">
        <f t="shared" si="98"/>
        <v>0</v>
      </c>
    </row>
    <row r="710" spans="1:34" x14ac:dyDescent="0.35">
      <c r="A710" t="s">
        <v>738</v>
      </c>
      <c r="C710" s="26" t="s">
        <v>3440</v>
      </c>
      <c r="D710" s="26" t="s">
        <v>3597</v>
      </c>
      <c r="E710" s="19" t="s">
        <v>1790</v>
      </c>
      <c r="F710" s="26" t="s">
        <v>3441</v>
      </c>
      <c r="G710" s="26" t="s">
        <v>3442</v>
      </c>
      <c r="H710" s="19" t="str">
        <f>VLOOKUP(E710,Subjective!$A$5:$B$1439,2,FALSE)</f>
        <v>Admin &amp; Clerical Band 5</v>
      </c>
      <c r="I710" s="44">
        <v>8505.44</v>
      </c>
      <c r="J710" s="45"/>
      <c r="K710" s="45">
        <f t="shared" si="91"/>
        <v>8505.44</v>
      </c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6">
        <f t="shared" si="92"/>
        <v>0</v>
      </c>
      <c r="X710" s="45">
        <f t="shared" si="93"/>
        <v>8505.44</v>
      </c>
      <c r="Y710" s="45">
        <f t="shared" si="99"/>
        <v>0</v>
      </c>
      <c r="Z710" s="46">
        <f t="shared" si="94"/>
        <v>0</v>
      </c>
      <c r="AA710" s="46">
        <f t="shared" si="95"/>
        <v>0</v>
      </c>
      <c r="AB710" s="46">
        <f t="shared" si="96"/>
        <v>0</v>
      </c>
      <c r="AC710" s="45"/>
      <c r="AF710" s="33">
        <f t="shared" si="97"/>
        <v>0</v>
      </c>
      <c r="AH710" s="24">
        <f t="shared" si="98"/>
        <v>0</v>
      </c>
    </row>
    <row r="711" spans="1:34" x14ac:dyDescent="0.35">
      <c r="A711" t="s">
        <v>739</v>
      </c>
      <c r="C711" s="26" t="s">
        <v>3440</v>
      </c>
      <c r="D711" s="26" t="s">
        <v>3597</v>
      </c>
      <c r="E711" s="19">
        <v>31400</v>
      </c>
      <c r="F711" s="26" t="s">
        <v>3441</v>
      </c>
      <c r="G711" s="26" t="s">
        <v>3442</v>
      </c>
      <c r="H711" s="19" t="str">
        <f>VLOOKUP(E711,Subjective!$A$5:$B$1439,2,FALSE)</f>
        <v>Laboratory Equipment - Maintenance</v>
      </c>
      <c r="I711" s="44">
        <v>1000</v>
      </c>
      <c r="J711" s="45"/>
      <c r="K711" s="45">
        <f t="shared" si="91"/>
        <v>1000</v>
      </c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6">
        <f t="shared" si="92"/>
        <v>0</v>
      </c>
      <c r="X711" s="45">
        <f t="shared" si="93"/>
        <v>0</v>
      </c>
      <c r="Y711" s="45">
        <f t="shared" si="99"/>
        <v>1000</v>
      </c>
      <c r="Z711" s="46">
        <f t="shared" si="94"/>
        <v>0</v>
      </c>
      <c r="AA711" s="46">
        <f t="shared" si="95"/>
        <v>0</v>
      </c>
      <c r="AB711" s="46">
        <f t="shared" si="96"/>
        <v>0</v>
      </c>
      <c r="AC711" s="45"/>
      <c r="AF711" s="33">
        <f t="shared" si="97"/>
        <v>0</v>
      </c>
      <c r="AH711" s="24">
        <f t="shared" si="98"/>
        <v>0</v>
      </c>
    </row>
    <row r="712" spans="1:34" x14ac:dyDescent="0.35">
      <c r="A712" t="s">
        <v>740</v>
      </c>
      <c r="C712" s="26" t="s">
        <v>3440</v>
      </c>
      <c r="D712" s="26" t="s">
        <v>3597</v>
      </c>
      <c r="E712" s="19">
        <v>32070</v>
      </c>
      <c r="F712" s="26" t="s">
        <v>3441</v>
      </c>
      <c r="G712" s="26" t="s">
        <v>3442</v>
      </c>
      <c r="H712" s="19" t="str">
        <f>VLOOKUP(E712,Subjective!$A$5:$B$1439,2,FALSE)</f>
        <v>Catering Equipment - Disposable</v>
      </c>
      <c r="I712" s="44">
        <v>409.5</v>
      </c>
      <c r="J712" s="45"/>
      <c r="K712" s="45">
        <f t="shared" si="91"/>
        <v>409.5</v>
      </c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6">
        <f t="shared" si="92"/>
        <v>0</v>
      </c>
      <c r="X712" s="45">
        <f t="shared" si="93"/>
        <v>0</v>
      </c>
      <c r="Y712" s="45">
        <f t="shared" si="99"/>
        <v>409.5</v>
      </c>
      <c r="Z712" s="46">
        <f t="shared" si="94"/>
        <v>0</v>
      </c>
      <c r="AA712" s="46">
        <f t="shared" si="95"/>
        <v>0</v>
      </c>
      <c r="AB712" s="46">
        <f t="shared" si="96"/>
        <v>0</v>
      </c>
      <c r="AC712" s="45"/>
      <c r="AF712" s="33">
        <f t="shared" si="97"/>
        <v>0</v>
      </c>
      <c r="AH712" s="24">
        <f t="shared" si="98"/>
        <v>0</v>
      </c>
    </row>
    <row r="713" spans="1:34" x14ac:dyDescent="0.35">
      <c r="A713" t="s">
        <v>741</v>
      </c>
      <c r="C713" s="26" t="s">
        <v>3440</v>
      </c>
      <c r="D713" s="26" t="s">
        <v>3597</v>
      </c>
      <c r="E713" s="19">
        <v>32080</v>
      </c>
      <c r="F713" s="26" t="s">
        <v>3441</v>
      </c>
      <c r="G713" s="26" t="s">
        <v>3442</v>
      </c>
      <c r="H713" s="19" t="str">
        <f>VLOOKUP(E713,Subjective!$A$5:$B$1439,2,FALSE)</f>
        <v>Catering Equipment - Leases</v>
      </c>
      <c r="I713" s="44">
        <v>233.2</v>
      </c>
      <c r="J713" s="45"/>
      <c r="K713" s="45">
        <f t="shared" si="91"/>
        <v>233.2</v>
      </c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6">
        <f t="shared" si="92"/>
        <v>0</v>
      </c>
      <c r="X713" s="45">
        <f t="shared" si="93"/>
        <v>0</v>
      </c>
      <c r="Y713" s="45">
        <f t="shared" si="99"/>
        <v>233.2</v>
      </c>
      <c r="Z713" s="46">
        <f t="shared" si="94"/>
        <v>0</v>
      </c>
      <c r="AA713" s="46">
        <f t="shared" si="95"/>
        <v>0</v>
      </c>
      <c r="AB713" s="46">
        <f t="shared" si="96"/>
        <v>0</v>
      </c>
      <c r="AC713" s="45"/>
      <c r="AF713" s="33">
        <f t="shared" si="97"/>
        <v>0</v>
      </c>
      <c r="AH713" s="24">
        <f t="shared" si="98"/>
        <v>0</v>
      </c>
    </row>
    <row r="714" spans="1:34" x14ac:dyDescent="0.35">
      <c r="A714" t="s">
        <v>742</v>
      </c>
      <c r="C714" s="26" t="s">
        <v>3440</v>
      </c>
      <c r="D714" s="26" t="s">
        <v>3597</v>
      </c>
      <c r="E714" s="19">
        <v>32240</v>
      </c>
      <c r="F714" s="26" t="s">
        <v>3441</v>
      </c>
      <c r="G714" s="26" t="s">
        <v>3442</v>
      </c>
      <c r="H714" s="19" t="str">
        <f>VLOOKUP(E714,Subjective!$A$5:$B$1439,2,FALSE)</f>
        <v>Hotel Services - External Contracts : Other</v>
      </c>
      <c r="I714" s="44">
        <v>300</v>
      </c>
      <c r="J714" s="45"/>
      <c r="K714" s="45">
        <f t="shared" si="91"/>
        <v>300</v>
      </c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6">
        <f t="shared" si="92"/>
        <v>0</v>
      </c>
      <c r="X714" s="45">
        <f t="shared" si="93"/>
        <v>0</v>
      </c>
      <c r="Y714" s="45">
        <f t="shared" si="99"/>
        <v>300</v>
      </c>
      <c r="Z714" s="46">
        <f t="shared" si="94"/>
        <v>0</v>
      </c>
      <c r="AA714" s="46">
        <f t="shared" si="95"/>
        <v>0</v>
      </c>
      <c r="AB714" s="46">
        <f t="shared" si="96"/>
        <v>0</v>
      </c>
      <c r="AC714" s="45"/>
      <c r="AF714" s="33">
        <f t="shared" si="97"/>
        <v>0</v>
      </c>
      <c r="AH714" s="24">
        <f t="shared" si="98"/>
        <v>0</v>
      </c>
    </row>
    <row r="715" spans="1:34" x14ac:dyDescent="0.35">
      <c r="A715" t="s">
        <v>743</v>
      </c>
      <c r="C715" s="26" t="s">
        <v>3440</v>
      </c>
      <c r="D715" s="26" t="s">
        <v>3597</v>
      </c>
      <c r="E715" s="19">
        <v>32810</v>
      </c>
      <c r="F715" s="26" t="s">
        <v>3441</v>
      </c>
      <c r="G715" s="26" t="s">
        <v>3442</v>
      </c>
      <c r="H715" s="19" t="str">
        <f>VLOOKUP(E715,Subjective!$A$5:$B$1439,2,FALSE)</f>
        <v>Other General Supplies &amp; Services</v>
      </c>
      <c r="I715" s="44">
        <v>2751.52</v>
      </c>
      <c r="J715" s="45"/>
      <c r="K715" s="45">
        <f t="shared" si="91"/>
        <v>2751.52</v>
      </c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6">
        <f t="shared" si="92"/>
        <v>0</v>
      </c>
      <c r="X715" s="45">
        <f t="shared" si="93"/>
        <v>0</v>
      </c>
      <c r="Y715" s="45">
        <f t="shared" si="99"/>
        <v>2751.52</v>
      </c>
      <c r="Z715" s="46">
        <f t="shared" si="94"/>
        <v>0</v>
      </c>
      <c r="AA715" s="46">
        <f t="shared" si="95"/>
        <v>0</v>
      </c>
      <c r="AB715" s="46">
        <f t="shared" si="96"/>
        <v>0</v>
      </c>
      <c r="AC715" s="45"/>
      <c r="AF715" s="33">
        <f t="shared" si="97"/>
        <v>0</v>
      </c>
      <c r="AH715" s="24">
        <f t="shared" si="98"/>
        <v>0</v>
      </c>
    </row>
    <row r="716" spans="1:34" x14ac:dyDescent="0.35">
      <c r="A716" t="s">
        <v>744</v>
      </c>
      <c r="C716" s="26" t="s">
        <v>3440</v>
      </c>
      <c r="D716" s="26" t="s">
        <v>3597</v>
      </c>
      <c r="E716" s="19">
        <v>33000</v>
      </c>
      <c r="F716" s="26" t="s">
        <v>3441</v>
      </c>
      <c r="G716" s="26" t="s">
        <v>3442</v>
      </c>
      <c r="H716" s="19" t="str">
        <f>VLOOKUP(E716,Subjective!$A$5:$B$1439,2,FALSE)</f>
        <v>Printing Costs</v>
      </c>
      <c r="I716" s="44">
        <v>872</v>
      </c>
      <c r="J716" s="45"/>
      <c r="K716" s="45">
        <f t="shared" ref="K716:K779" si="100">I716</f>
        <v>872</v>
      </c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6">
        <f t="shared" si="92"/>
        <v>0</v>
      </c>
      <c r="X716" s="45">
        <f t="shared" si="93"/>
        <v>0</v>
      </c>
      <c r="Y716" s="45">
        <f t="shared" si="99"/>
        <v>872</v>
      </c>
      <c r="Z716" s="46">
        <f t="shared" si="94"/>
        <v>0</v>
      </c>
      <c r="AA716" s="46">
        <f t="shared" si="95"/>
        <v>0</v>
      </c>
      <c r="AB716" s="46">
        <f t="shared" si="96"/>
        <v>0</v>
      </c>
      <c r="AC716" s="45"/>
      <c r="AF716" s="33">
        <f t="shared" si="97"/>
        <v>0</v>
      </c>
      <c r="AH716" s="24">
        <f t="shared" si="98"/>
        <v>0</v>
      </c>
    </row>
    <row r="717" spans="1:34" x14ac:dyDescent="0.35">
      <c r="A717" t="s">
        <v>745</v>
      </c>
      <c r="C717" s="26" t="s">
        <v>3440</v>
      </c>
      <c r="D717" s="26" t="s">
        <v>3597</v>
      </c>
      <c r="E717" s="19">
        <v>33020</v>
      </c>
      <c r="F717" s="26" t="s">
        <v>3441</v>
      </c>
      <c r="G717" s="26" t="s">
        <v>3442</v>
      </c>
      <c r="H717" s="19" t="str">
        <f>VLOOKUP(E717,Subjective!$A$5:$B$1439,2,FALSE)</f>
        <v>Books, Journals &amp; Subscriptions</v>
      </c>
      <c r="I717" s="44">
        <v>107.56</v>
      </c>
      <c r="J717" s="45"/>
      <c r="K717" s="45">
        <f t="shared" si="100"/>
        <v>107.56</v>
      </c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6">
        <f t="shared" si="92"/>
        <v>0</v>
      </c>
      <c r="X717" s="45">
        <f t="shared" si="93"/>
        <v>0</v>
      </c>
      <c r="Y717" s="45">
        <f t="shared" si="99"/>
        <v>107.56</v>
      </c>
      <c r="Z717" s="46">
        <f t="shared" si="94"/>
        <v>0</v>
      </c>
      <c r="AA717" s="46">
        <f t="shared" si="95"/>
        <v>0</v>
      </c>
      <c r="AB717" s="46">
        <f t="shared" si="96"/>
        <v>0</v>
      </c>
      <c r="AC717" s="45"/>
      <c r="AF717" s="33">
        <f t="shared" si="97"/>
        <v>0</v>
      </c>
      <c r="AH717" s="24">
        <f t="shared" si="98"/>
        <v>0</v>
      </c>
    </row>
    <row r="718" spans="1:34" x14ac:dyDescent="0.35">
      <c r="A718" t="s">
        <v>746</v>
      </c>
      <c r="C718" s="26" t="s">
        <v>3440</v>
      </c>
      <c r="D718" s="26" t="s">
        <v>3597</v>
      </c>
      <c r="E718" s="19">
        <v>33500</v>
      </c>
      <c r="F718" s="26" t="s">
        <v>3441</v>
      </c>
      <c r="G718" s="26" t="s">
        <v>3442</v>
      </c>
      <c r="H718" s="19" t="str">
        <f>VLOOKUP(E718,Subjective!$A$5:$B$1439,2,FALSE)</f>
        <v>Advertising &amp; Staff Recruitment</v>
      </c>
      <c r="I718" s="44">
        <v>30</v>
      </c>
      <c r="J718" s="45"/>
      <c r="K718" s="45">
        <f t="shared" si="100"/>
        <v>30</v>
      </c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6">
        <f t="shared" ref="W718:W781" si="101">AF718</f>
        <v>0</v>
      </c>
      <c r="X718" s="45">
        <f t="shared" ref="X718:X781" si="102">IF(LEFT(E718,1)="2",I718,0)</f>
        <v>0</v>
      </c>
      <c r="Y718" s="45">
        <f t="shared" si="99"/>
        <v>30</v>
      </c>
      <c r="Z718" s="46">
        <f t="shared" ref="Z718:Z781" si="103">IFERROR(_xlfn.IFS(D718="M350",I718,D718="M360",I718),0)</f>
        <v>0</v>
      </c>
      <c r="AA718" s="46">
        <f t="shared" ref="AA718:AA781" si="104">IFERROR(_xlfn.IFS(D718="M370",I718),0)</f>
        <v>0</v>
      </c>
      <c r="AB718" s="46">
        <f t="shared" ref="AB718:AB781" si="105">IFERROR(_xlfn.IFS(D718="N100",I718,D718="N102",I718,D718="N103",I718,D718="N104",I718,D718="N105",I718,D718="N106",I718,D718="N107",I718,D718="N108",I718,D718="N109",I718,D718="N110",I718,D718="N111",I718,D718="N112",I718,D718="N113",I718,D718="N114",I718,D718="N115",I718,D718="N116",I718,D718="N117",I718,D718="N118",I718,D718="N119",I718,D718="N120",I718,D718="N121",I718,D718="N122",I718,D718="N123",I718,D718="N124",I718,D718="N125",I718,D718="N126",I718,D718="N127",I718,D718="N128",I718,D718="N129",I718,D718="N130",I718,D718="N132",I718,D718="N133",I718,D718="N134",I718,D718="N135",I718,D718="N136",I718,D718="N137",I718,D718="N138",I718,D718="N140",I718),0)</f>
        <v>0</v>
      </c>
      <c r="AC718" s="45"/>
      <c r="AF718" s="33">
        <f t="shared" ref="AF718:AF781" si="106">IF(AND(E718&gt;=$AE$10,E718&lt;=$AF$10),I718,0)</f>
        <v>0</v>
      </c>
      <c r="AH718" s="24">
        <f t="shared" ref="AH718:AH781" si="107">SUM(U718:AB718)-K718</f>
        <v>0</v>
      </c>
    </row>
    <row r="719" spans="1:34" x14ac:dyDescent="0.35">
      <c r="A719" t="s">
        <v>747</v>
      </c>
      <c r="C719" s="26" t="s">
        <v>3440</v>
      </c>
      <c r="D719" s="26" t="s">
        <v>3597</v>
      </c>
      <c r="E719" s="19">
        <v>33610</v>
      </c>
      <c r="F719" s="26" t="s">
        <v>3441</v>
      </c>
      <c r="G719" s="26" t="s">
        <v>3442</v>
      </c>
      <c r="H719" s="19" t="str">
        <f>VLOOKUP(E719,Subjective!$A$5:$B$1439,2,FALSE)</f>
        <v>Travel &amp; Subsistence</v>
      </c>
      <c r="I719" s="44">
        <v>1414.75</v>
      </c>
      <c r="J719" s="45"/>
      <c r="K719" s="45">
        <f t="shared" si="100"/>
        <v>1414.75</v>
      </c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6">
        <f t="shared" si="101"/>
        <v>0</v>
      </c>
      <c r="X719" s="45">
        <f t="shared" si="102"/>
        <v>0</v>
      </c>
      <c r="Y719" s="45">
        <f t="shared" si="99"/>
        <v>1414.75</v>
      </c>
      <c r="Z719" s="46">
        <f t="shared" si="103"/>
        <v>0</v>
      </c>
      <c r="AA719" s="46">
        <f t="shared" si="104"/>
        <v>0</v>
      </c>
      <c r="AB719" s="46">
        <f t="shared" si="105"/>
        <v>0</v>
      </c>
      <c r="AC719" s="45"/>
      <c r="AF719" s="33">
        <f t="shared" si="106"/>
        <v>0</v>
      </c>
      <c r="AH719" s="24">
        <f t="shared" si="107"/>
        <v>0</v>
      </c>
    </row>
    <row r="720" spans="1:34" x14ac:dyDescent="0.35">
      <c r="A720" t="s">
        <v>748</v>
      </c>
      <c r="C720" s="26" t="s">
        <v>3440</v>
      </c>
      <c r="D720" s="26" t="s">
        <v>3597</v>
      </c>
      <c r="E720" s="19">
        <v>33610</v>
      </c>
      <c r="F720" s="26" t="s">
        <v>3479</v>
      </c>
      <c r="G720" s="26" t="s">
        <v>3442</v>
      </c>
      <c r="H720" s="19" t="str">
        <f>VLOOKUP(E720,Subjective!$A$5:$B$1439,2,FALSE)</f>
        <v>Travel &amp; Subsistence</v>
      </c>
      <c r="I720" s="44">
        <v>400.32</v>
      </c>
      <c r="J720" s="45"/>
      <c r="K720" s="45">
        <f t="shared" si="100"/>
        <v>400.32</v>
      </c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6">
        <f t="shared" si="101"/>
        <v>0</v>
      </c>
      <c r="X720" s="45">
        <f t="shared" si="102"/>
        <v>0</v>
      </c>
      <c r="Y720" s="45">
        <f t="shared" si="99"/>
        <v>400.32</v>
      </c>
      <c r="Z720" s="46">
        <f t="shared" si="103"/>
        <v>0</v>
      </c>
      <c r="AA720" s="46">
        <f t="shared" si="104"/>
        <v>0</v>
      </c>
      <c r="AB720" s="46">
        <f t="shared" si="105"/>
        <v>0</v>
      </c>
      <c r="AC720" s="45"/>
      <c r="AF720" s="33">
        <f t="shared" si="106"/>
        <v>0</v>
      </c>
      <c r="AH720" s="24">
        <f t="shared" si="107"/>
        <v>0</v>
      </c>
    </row>
    <row r="721" spans="1:34" x14ac:dyDescent="0.35">
      <c r="A721" t="s">
        <v>749</v>
      </c>
      <c r="C721" s="26" t="s">
        <v>3440</v>
      </c>
      <c r="D721" s="26" t="s">
        <v>3597</v>
      </c>
      <c r="E721" s="19">
        <v>33610</v>
      </c>
      <c r="F721" s="26" t="s">
        <v>3485</v>
      </c>
      <c r="G721" s="26" t="s">
        <v>3442</v>
      </c>
      <c r="H721" s="19" t="str">
        <f>VLOOKUP(E721,Subjective!$A$5:$B$1439,2,FALSE)</f>
        <v>Travel &amp; Subsistence</v>
      </c>
      <c r="I721" s="44">
        <v>474.12</v>
      </c>
      <c r="J721" s="45"/>
      <c r="K721" s="45">
        <f t="shared" si="100"/>
        <v>474.12</v>
      </c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6">
        <f t="shared" si="101"/>
        <v>0</v>
      </c>
      <c r="X721" s="45">
        <f t="shared" si="102"/>
        <v>0</v>
      </c>
      <c r="Y721" s="45">
        <f t="shared" si="99"/>
        <v>474.12</v>
      </c>
      <c r="Z721" s="46">
        <f t="shared" si="103"/>
        <v>0</v>
      </c>
      <c r="AA721" s="46">
        <f t="shared" si="104"/>
        <v>0</v>
      </c>
      <c r="AB721" s="46">
        <f t="shared" si="105"/>
        <v>0</v>
      </c>
      <c r="AC721" s="45"/>
      <c r="AF721" s="33">
        <f t="shared" si="106"/>
        <v>0</v>
      </c>
      <c r="AH721" s="24">
        <f t="shared" si="107"/>
        <v>0</v>
      </c>
    </row>
    <row r="722" spans="1:34" x14ac:dyDescent="0.35">
      <c r="A722" t="s">
        <v>750</v>
      </c>
      <c r="C722" s="26" t="s">
        <v>3440</v>
      </c>
      <c r="D722" s="26" t="s">
        <v>3597</v>
      </c>
      <c r="E722" s="19">
        <v>34200</v>
      </c>
      <c r="F722" s="26" t="s">
        <v>3441</v>
      </c>
      <c r="G722" s="26" t="s">
        <v>3442</v>
      </c>
      <c r="H722" s="19" t="str">
        <f>VLOOKUP(E722,Subjective!$A$5:$B$1439,2,FALSE)</f>
        <v>Training Expenses</v>
      </c>
      <c r="I722" s="44">
        <v>471.6</v>
      </c>
      <c r="J722" s="45"/>
      <c r="K722" s="45">
        <f t="shared" si="100"/>
        <v>471.6</v>
      </c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6">
        <f t="shared" si="101"/>
        <v>0</v>
      </c>
      <c r="X722" s="45">
        <f t="shared" si="102"/>
        <v>0</v>
      </c>
      <c r="Y722" s="45">
        <f t="shared" si="99"/>
        <v>471.6</v>
      </c>
      <c r="Z722" s="46">
        <f t="shared" si="103"/>
        <v>0</v>
      </c>
      <c r="AA722" s="46">
        <f t="shared" si="104"/>
        <v>0</v>
      </c>
      <c r="AB722" s="46">
        <f t="shared" si="105"/>
        <v>0</v>
      </c>
      <c r="AC722" s="45"/>
      <c r="AF722" s="33">
        <f t="shared" si="106"/>
        <v>0</v>
      </c>
      <c r="AH722" s="24">
        <f t="shared" si="107"/>
        <v>0</v>
      </c>
    </row>
    <row r="723" spans="1:34" x14ac:dyDescent="0.35">
      <c r="A723" t="s">
        <v>751</v>
      </c>
      <c r="C723" s="26" t="s">
        <v>3440</v>
      </c>
      <c r="D723" s="26" t="s">
        <v>3597</v>
      </c>
      <c r="E723" s="19">
        <v>34220</v>
      </c>
      <c r="F723" s="26" t="s">
        <v>3441</v>
      </c>
      <c r="G723" s="26" t="s">
        <v>3442</v>
      </c>
      <c r="H723" s="19" t="str">
        <f>VLOOKUP(E723,Subjective!$A$5:$B$1439,2,FALSE)</f>
        <v>Conferences And Seminars</v>
      </c>
      <c r="I723" s="44">
        <v>8652.66</v>
      </c>
      <c r="J723" s="45"/>
      <c r="K723" s="45">
        <f t="shared" si="100"/>
        <v>8652.66</v>
      </c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6">
        <f t="shared" si="101"/>
        <v>0</v>
      </c>
      <c r="X723" s="45">
        <f t="shared" si="102"/>
        <v>0</v>
      </c>
      <c r="Y723" s="45">
        <f t="shared" si="99"/>
        <v>8652.66</v>
      </c>
      <c r="Z723" s="46">
        <f t="shared" si="103"/>
        <v>0</v>
      </c>
      <c r="AA723" s="46">
        <f t="shared" si="104"/>
        <v>0</v>
      </c>
      <c r="AB723" s="46">
        <f t="shared" si="105"/>
        <v>0</v>
      </c>
      <c r="AC723" s="45"/>
      <c r="AF723" s="33">
        <f t="shared" si="106"/>
        <v>0</v>
      </c>
      <c r="AH723" s="24">
        <f t="shared" si="107"/>
        <v>0</v>
      </c>
    </row>
    <row r="724" spans="1:34" x14ac:dyDescent="0.35">
      <c r="A724" t="s">
        <v>752</v>
      </c>
      <c r="C724" s="26" t="s">
        <v>3440</v>
      </c>
      <c r="D724" s="26" t="s">
        <v>3597</v>
      </c>
      <c r="E724" s="19">
        <v>34230</v>
      </c>
      <c r="F724" s="26" t="s">
        <v>3441</v>
      </c>
      <c r="G724" s="26" t="s">
        <v>3442</v>
      </c>
      <c r="H724" s="19" t="str">
        <f>VLOOKUP(E724,Subjective!$A$5:$B$1439,2,FALSE)</f>
        <v>ALS Courses / Training</v>
      </c>
      <c r="I724" s="44">
        <v>12859.8</v>
      </c>
      <c r="J724" s="45"/>
      <c r="K724" s="45">
        <f t="shared" si="100"/>
        <v>12859.8</v>
      </c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6">
        <f t="shared" si="101"/>
        <v>0</v>
      </c>
      <c r="X724" s="45">
        <f t="shared" si="102"/>
        <v>0</v>
      </c>
      <c r="Y724" s="45">
        <f t="shared" si="99"/>
        <v>12859.8</v>
      </c>
      <c r="Z724" s="46">
        <f t="shared" si="103"/>
        <v>0</v>
      </c>
      <c r="AA724" s="46">
        <f t="shared" si="104"/>
        <v>0</v>
      </c>
      <c r="AB724" s="46">
        <f t="shared" si="105"/>
        <v>0</v>
      </c>
      <c r="AC724" s="45"/>
      <c r="AF724" s="33">
        <f t="shared" si="106"/>
        <v>0</v>
      </c>
      <c r="AH724" s="24">
        <f t="shared" si="107"/>
        <v>0</v>
      </c>
    </row>
    <row r="725" spans="1:34" x14ac:dyDescent="0.35">
      <c r="A725" t="s">
        <v>753</v>
      </c>
      <c r="C725" s="26" t="s">
        <v>3440</v>
      </c>
      <c r="D725" s="26" t="s">
        <v>3597</v>
      </c>
      <c r="E725" s="19">
        <v>34250</v>
      </c>
      <c r="F725" s="26" t="s">
        <v>3441</v>
      </c>
      <c r="G725" s="26" t="s">
        <v>3442</v>
      </c>
      <c r="H725" s="19" t="str">
        <f>VLOOKUP(E725,Subjective!$A$5:$B$1439,2,FALSE)</f>
        <v>Lecture Fees</v>
      </c>
      <c r="I725" s="44">
        <v>314</v>
      </c>
      <c r="J725" s="45"/>
      <c r="K725" s="45">
        <f t="shared" si="100"/>
        <v>314</v>
      </c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6">
        <f t="shared" si="101"/>
        <v>0</v>
      </c>
      <c r="X725" s="45">
        <f t="shared" si="102"/>
        <v>0</v>
      </c>
      <c r="Y725" s="45">
        <f t="shared" si="99"/>
        <v>314</v>
      </c>
      <c r="Z725" s="46">
        <f t="shared" si="103"/>
        <v>0</v>
      </c>
      <c r="AA725" s="46">
        <f t="shared" si="104"/>
        <v>0</v>
      </c>
      <c r="AB725" s="46">
        <f t="shared" si="105"/>
        <v>0</v>
      </c>
      <c r="AC725" s="45"/>
      <c r="AF725" s="33">
        <f t="shared" si="106"/>
        <v>0</v>
      </c>
      <c r="AH725" s="24">
        <f t="shared" si="107"/>
        <v>0</v>
      </c>
    </row>
    <row r="726" spans="1:34" x14ac:dyDescent="0.35">
      <c r="A726" t="s">
        <v>754</v>
      </c>
      <c r="C726" s="26" t="s">
        <v>3440</v>
      </c>
      <c r="D726" s="26" t="s">
        <v>3597</v>
      </c>
      <c r="E726" s="19">
        <v>34270</v>
      </c>
      <c r="F726" s="26" t="s">
        <v>3441</v>
      </c>
      <c r="G726" s="26" t="s">
        <v>3442</v>
      </c>
      <c r="H726" s="19" t="str">
        <f>VLOOKUP(E726,Subjective!$A$5:$B$1439,2,FALSE)</f>
        <v>Room Hire</v>
      </c>
      <c r="I726" s="44">
        <v>900</v>
      </c>
      <c r="J726" s="45"/>
      <c r="K726" s="45">
        <f t="shared" si="100"/>
        <v>900</v>
      </c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6">
        <f t="shared" si="101"/>
        <v>0</v>
      </c>
      <c r="X726" s="45">
        <f t="shared" si="102"/>
        <v>0</v>
      </c>
      <c r="Y726" s="45">
        <f t="shared" si="99"/>
        <v>900</v>
      </c>
      <c r="Z726" s="46">
        <f t="shared" si="103"/>
        <v>0</v>
      </c>
      <c r="AA726" s="46">
        <f t="shared" si="104"/>
        <v>0</v>
      </c>
      <c r="AB726" s="46">
        <f t="shared" si="105"/>
        <v>0</v>
      </c>
      <c r="AC726" s="45"/>
      <c r="AF726" s="33">
        <f t="shared" si="106"/>
        <v>0</v>
      </c>
      <c r="AH726" s="24">
        <f t="shared" si="107"/>
        <v>0</v>
      </c>
    </row>
    <row r="727" spans="1:34" x14ac:dyDescent="0.35">
      <c r="A727" t="s">
        <v>755</v>
      </c>
      <c r="C727" s="26" t="s">
        <v>3440</v>
      </c>
      <c r="D727" s="26" t="s">
        <v>3597</v>
      </c>
      <c r="E727" s="19">
        <v>35220</v>
      </c>
      <c r="F727" s="26" t="s">
        <v>3441</v>
      </c>
      <c r="G727" s="26" t="s">
        <v>3442</v>
      </c>
      <c r="H727" s="19" t="str">
        <f>VLOOKUP(E727,Subjective!$A$5:$B$1439,2,FALSE)</f>
        <v>Premises Lease Rent</v>
      </c>
      <c r="I727" s="44">
        <v>556.86</v>
      </c>
      <c r="J727" s="45"/>
      <c r="K727" s="45">
        <f t="shared" si="100"/>
        <v>556.86</v>
      </c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6">
        <f t="shared" si="101"/>
        <v>0</v>
      </c>
      <c r="X727" s="45">
        <f t="shared" si="102"/>
        <v>0</v>
      </c>
      <c r="Y727" s="45">
        <f t="shared" si="99"/>
        <v>556.86</v>
      </c>
      <c r="Z727" s="46">
        <f t="shared" si="103"/>
        <v>0</v>
      </c>
      <c r="AA727" s="46">
        <f t="shared" si="104"/>
        <v>0</v>
      </c>
      <c r="AB727" s="46">
        <f t="shared" si="105"/>
        <v>0</v>
      </c>
      <c r="AC727" s="45"/>
      <c r="AF727" s="33">
        <f t="shared" si="106"/>
        <v>0</v>
      </c>
      <c r="AH727" s="24">
        <f t="shared" si="107"/>
        <v>0</v>
      </c>
    </row>
    <row r="728" spans="1:34" x14ac:dyDescent="0.35">
      <c r="A728" t="s">
        <v>756</v>
      </c>
      <c r="C728" s="26" t="s">
        <v>3440</v>
      </c>
      <c r="D728" s="26" t="s">
        <v>3597</v>
      </c>
      <c r="E728" s="19">
        <v>35300</v>
      </c>
      <c r="F728" s="26" t="s">
        <v>3441</v>
      </c>
      <c r="G728" s="26" t="s">
        <v>3442</v>
      </c>
      <c r="H728" s="19" t="str">
        <f>VLOOKUP(E728,Subjective!$A$5:$B$1439,2,FALSE)</f>
        <v>Contract : Photocopying Rental &amp; Charges</v>
      </c>
      <c r="I728" s="44">
        <v>475</v>
      </c>
      <c r="J728" s="45"/>
      <c r="K728" s="45">
        <f t="shared" si="100"/>
        <v>475</v>
      </c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6">
        <f t="shared" si="101"/>
        <v>0</v>
      </c>
      <c r="X728" s="45">
        <f t="shared" si="102"/>
        <v>0</v>
      </c>
      <c r="Y728" s="45">
        <f t="shared" si="99"/>
        <v>475</v>
      </c>
      <c r="Z728" s="46">
        <f t="shared" si="103"/>
        <v>0</v>
      </c>
      <c r="AA728" s="46">
        <f t="shared" si="104"/>
        <v>0</v>
      </c>
      <c r="AB728" s="46">
        <f t="shared" si="105"/>
        <v>0</v>
      </c>
      <c r="AC728" s="45"/>
      <c r="AF728" s="33">
        <f t="shared" si="106"/>
        <v>0</v>
      </c>
      <c r="AH728" s="24">
        <f t="shared" si="107"/>
        <v>0</v>
      </c>
    </row>
    <row r="729" spans="1:34" x14ac:dyDescent="0.35">
      <c r="A729" t="s">
        <v>757</v>
      </c>
      <c r="C729" s="26" t="s">
        <v>3440</v>
      </c>
      <c r="D729" s="26" t="s">
        <v>3597</v>
      </c>
      <c r="E729" s="19">
        <v>35540</v>
      </c>
      <c r="F729" s="26" t="s">
        <v>3441</v>
      </c>
      <c r="G729" s="26" t="s">
        <v>3442</v>
      </c>
      <c r="H729" s="19" t="str">
        <f>VLOOKUP(E729,Subjective!$A$5:$B$1439,2,FALSE)</f>
        <v>Computer Hardware Purchases</v>
      </c>
      <c r="I729" s="44">
        <v>389.4</v>
      </c>
      <c r="J729" s="45"/>
      <c r="K729" s="45">
        <f t="shared" si="100"/>
        <v>389.4</v>
      </c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6">
        <f t="shared" si="101"/>
        <v>0</v>
      </c>
      <c r="X729" s="45">
        <f t="shared" si="102"/>
        <v>0</v>
      </c>
      <c r="Y729" s="45">
        <f t="shared" si="99"/>
        <v>389.4</v>
      </c>
      <c r="Z729" s="46">
        <f t="shared" si="103"/>
        <v>0</v>
      </c>
      <c r="AA729" s="46">
        <f t="shared" si="104"/>
        <v>0</v>
      </c>
      <c r="AB729" s="46">
        <f t="shared" si="105"/>
        <v>0</v>
      </c>
      <c r="AC729" s="45"/>
      <c r="AF729" s="33">
        <f t="shared" si="106"/>
        <v>0</v>
      </c>
      <c r="AH729" s="24">
        <f t="shared" si="107"/>
        <v>0</v>
      </c>
    </row>
    <row r="730" spans="1:34" x14ac:dyDescent="0.35">
      <c r="A730" t="s">
        <v>758</v>
      </c>
      <c r="C730" s="26" t="s">
        <v>3440</v>
      </c>
      <c r="D730" s="26" t="s">
        <v>3597</v>
      </c>
      <c r="E730" s="19">
        <v>35550</v>
      </c>
      <c r="F730" s="26" t="s">
        <v>3441</v>
      </c>
      <c r="G730" s="26" t="s">
        <v>3442</v>
      </c>
      <c r="H730" s="19" t="str">
        <f>VLOOKUP(E730,Subjective!$A$5:$B$1439,2,FALSE)</f>
        <v>Computer Software/License Fees</v>
      </c>
      <c r="I730" s="44">
        <v>274.36</v>
      </c>
      <c r="J730" s="45"/>
      <c r="K730" s="45">
        <f t="shared" si="100"/>
        <v>274.36</v>
      </c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6">
        <f t="shared" si="101"/>
        <v>0</v>
      </c>
      <c r="X730" s="45">
        <f t="shared" si="102"/>
        <v>0</v>
      </c>
      <c r="Y730" s="45">
        <f t="shared" si="99"/>
        <v>274.36</v>
      </c>
      <c r="Z730" s="46">
        <f t="shared" si="103"/>
        <v>0</v>
      </c>
      <c r="AA730" s="46">
        <f t="shared" si="104"/>
        <v>0</v>
      </c>
      <c r="AB730" s="46">
        <f t="shared" si="105"/>
        <v>0</v>
      </c>
      <c r="AC730" s="45"/>
      <c r="AF730" s="33">
        <f t="shared" si="106"/>
        <v>0</v>
      </c>
      <c r="AH730" s="24">
        <f t="shared" si="107"/>
        <v>0</v>
      </c>
    </row>
    <row r="731" spans="1:34" x14ac:dyDescent="0.35">
      <c r="A731" t="s">
        <v>759</v>
      </c>
      <c r="C731" s="26" t="s">
        <v>3440</v>
      </c>
      <c r="D731" s="26" t="s">
        <v>3597</v>
      </c>
      <c r="E731" s="19">
        <v>36500</v>
      </c>
      <c r="F731" s="26" t="s">
        <v>3441</v>
      </c>
      <c r="G731" s="26" t="s">
        <v>3442</v>
      </c>
      <c r="H731" s="19" t="str">
        <f>VLOOKUP(E731,Subjective!$A$5:$B$1439,2,FALSE)</f>
        <v>External Consultancy Fees</v>
      </c>
      <c r="I731" s="44">
        <v>175</v>
      </c>
      <c r="J731" s="45"/>
      <c r="K731" s="45">
        <f t="shared" si="100"/>
        <v>175</v>
      </c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6">
        <f t="shared" si="101"/>
        <v>0</v>
      </c>
      <c r="X731" s="45">
        <f t="shared" si="102"/>
        <v>0</v>
      </c>
      <c r="Y731" s="45">
        <f t="shared" si="99"/>
        <v>175</v>
      </c>
      <c r="Z731" s="46">
        <f t="shared" si="103"/>
        <v>0</v>
      </c>
      <c r="AA731" s="46">
        <f t="shared" si="104"/>
        <v>0</v>
      </c>
      <c r="AB731" s="46">
        <f t="shared" si="105"/>
        <v>0</v>
      </c>
      <c r="AC731" s="45"/>
      <c r="AF731" s="33">
        <f t="shared" si="106"/>
        <v>0</v>
      </c>
      <c r="AH731" s="24">
        <f t="shared" si="107"/>
        <v>0</v>
      </c>
    </row>
    <row r="732" spans="1:34" x14ac:dyDescent="0.35">
      <c r="A732" t="s">
        <v>760</v>
      </c>
      <c r="C732" s="26" t="s">
        <v>3440</v>
      </c>
      <c r="D732" s="26" t="s">
        <v>3597</v>
      </c>
      <c r="E732" s="19">
        <v>37450</v>
      </c>
      <c r="F732" s="26" t="s">
        <v>3441</v>
      </c>
      <c r="G732" s="26" t="s">
        <v>3442</v>
      </c>
      <c r="H732" s="19" t="str">
        <f>VLOOKUP(E732,Subjective!$A$5:$B$1439,2,FALSE)</f>
        <v>Photographic Materials</v>
      </c>
      <c r="I732" s="44">
        <v>641.79999999999995</v>
      </c>
      <c r="J732" s="45"/>
      <c r="K732" s="45">
        <f t="shared" si="100"/>
        <v>641.79999999999995</v>
      </c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6">
        <f t="shared" si="101"/>
        <v>0</v>
      </c>
      <c r="X732" s="45">
        <f t="shared" si="102"/>
        <v>0</v>
      </c>
      <c r="Y732" s="45">
        <f t="shared" ref="Y732:Y795" si="108">IF((X732+Z732+AA732+AB732+U732+V732+W732)=0,I732,0)</f>
        <v>641.79999999999995</v>
      </c>
      <c r="Z732" s="46">
        <f t="shared" si="103"/>
        <v>0</v>
      </c>
      <c r="AA732" s="46">
        <f t="shared" si="104"/>
        <v>0</v>
      </c>
      <c r="AB732" s="46">
        <f t="shared" si="105"/>
        <v>0</v>
      </c>
      <c r="AC732" s="45"/>
      <c r="AF732" s="33">
        <f t="shared" si="106"/>
        <v>0</v>
      </c>
      <c r="AH732" s="24">
        <f t="shared" si="107"/>
        <v>0</v>
      </c>
    </row>
    <row r="733" spans="1:34" x14ac:dyDescent="0.35">
      <c r="A733" t="s">
        <v>761</v>
      </c>
      <c r="C733" s="26" t="s">
        <v>3440</v>
      </c>
      <c r="D733" s="26" t="s">
        <v>3597</v>
      </c>
      <c r="E733" s="19">
        <v>37480</v>
      </c>
      <c r="F733" s="26" t="s">
        <v>3441</v>
      </c>
      <c r="G733" s="26" t="s">
        <v>3442</v>
      </c>
      <c r="H733" s="19" t="str">
        <f>VLOOKUP(E733,Subjective!$A$5:$B$1439,2,FALSE)</f>
        <v>Translation Costs</v>
      </c>
      <c r="I733" s="44">
        <v>2508</v>
      </c>
      <c r="J733" s="45"/>
      <c r="K733" s="45">
        <f t="shared" si="100"/>
        <v>2508</v>
      </c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6">
        <f t="shared" si="101"/>
        <v>0</v>
      </c>
      <c r="X733" s="45">
        <f t="shared" si="102"/>
        <v>0</v>
      </c>
      <c r="Y733" s="45">
        <f t="shared" si="108"/>
        <v>2508</v>
      </c>
      <c r="Z733" s="46">
        <f t="shared" si="103"/>
        <v>0</v>
      </c>
      <c r="AA733" s="46">
        <f t="shared" si="104"/>
        <v>0</v>
      </c>
      <c r="AB733" s="46">
        <f t="shared" si="105"/>
        <v>0</v>
      </c>
      <c r="AC733" s="45"/>
      <c r="AF733" s="33">
        <f t="shared" si="106"/>
        <v>0</v>
      </c>
      <c r="AH733" s="24">
        <f t="shared" si="107"/>
        <v>0</v>
      </c>
    </row>
    <row r="734" spans="1:34" x14ac:dyDescent="0.35">
      <c r="A734" t="s">
        <v>762</v>
      </c>
      <c r="C734" s="26" t="s">
        <v>3440</v>
      </c>
      <c r="D734" s="26" t="s">
        <v>3598</v>
      </c>
      <c r="E734" s="19">
        <v>1400</v>
      </c>
      <c r="F734" s="26" t="s">
        <v>3441</v>
      </c>
      <c r="G734" s="26" t="s">
        <v>3442</v>
      </c>
      <c r="H734" s="19" t="str">
        <f>VLOOKUP(E734,Subjective!$A$5:$B$1439,2,FALSE)</f>
        <v>Support Services/ Staff Recharges (Trusts) Income</v>
      </c>
      <c r="I734" s="44">
        <v>3727</v>
      </c>
      <c r="J734" s="45"/>
      <c r="K734" s="45">
        <f t="shared" si="100"/>
        <v>3727</v>
      </c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6">
        <f t="shared" si="101"/>
        <v>3727</v>
      </c>
      <c r="X734" s="45">
        <f t="shared" si="102"/>
        <v>0</v>
      </c>
      <c r="Y734" s="45">
        <f t="shared" si="108"/>
        <v>0</v>
      </c>
      <c r="Z734" s="46">
        <f t="shared" si="103"/>
        <v>0</v>
      </c>
      <c r="AA734" s="46">
        <f t="shared" si="104"/>
        <v>0</v>
      </c>
      <c r="AB734" s="46">
        <f t="shared" si="105"/>
        <v>0</v>
      </c>
      <c r="AC734" s="45"/>
      <c r="AF734" s="33">
        <f t="shared" si="106"/>
        <v>3727</v>
      </c>
      <c r="AH734" s="24">
        <f t="shared" si="107"/>
        <v>0</v>
      </c>
    </row>
    <row r="735" spans="1:34" x14ac:dyDescent="0.35">
      <c r="A735" t="s">
        <v>763</v>
      </c>
      <c r="C735" s="26" t="s">
        <v>3440</v>
      </c>
      <c r="D735" s="26" t="s">
        <v>3598</v>
      </c>
      <c r="E735" s="19">
        <v>1400</v>
      </c>
      <c r="F735" s="26" t="s">
        <v>3469</v>
      </c>
      <c r="G735" s="26" t="s">
        <v>3451</v>
      </c>
      <c r="H735" s="19" t="str">
        <f>VLOOKUP(E735,Subjective!$A$5:$B$1439,2,FALSE)</f>
        <v>Support Services/ Staff Recharges (Trusts) Income</v>
      </c>
      <c r="I735" s="44">
        <v>1230</v>
      </c>
      <c r="J735" s="45"/>
      <c r="K735" s="45">
        <f t="shared" si="100"/>
        <v>1230</v>
      </c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6">
        <f t="shared" si="101"/>
        <v>1230</v>
      </c>
      <c r="X735" s="45">
        <f t="shared" si="102"/>
        <v>0</v>
      </c>
      <c r="Y735" s="45">
        <f t="shared" si="108"/>
        <v>0</v>
      </c>
      <c r="Z735" s="46">
        <f t="shared" si="103"/>
        <v>0</v>
      </c>
      <c r="AA735" s="46">
        <f t="shared" si="104"/>
        <v>0</v>
      </c>
      <c r="AB735" s="46">
        <f t="shared" si="105"/>
        <v>0</v>
      </c>
      <c r="AC735" s="45"/>
      <c r="AF735" s="33">
        <f t="shared" si="106"/>
        <v>1230</v>
      </c>
      <c r="AH735" s="24">
        <f t="shared" si="107"/>
        <v>0</v>
      </c>
    </row>
    <row r="736" spans="1:34" x14ac:dyDescent="0.35">
      <c r="A736" t="s">
        <v>764</v>
      </c>
      <c r="C736" s="26" t="s">
        <v>3440</v>
      </c>
      <c r="D736" s="26" t="s">
        <v>3598</v>
      </c>
      <c r="E736" s="19">
        <v>23000</v>
      </c>
      <c r="F736" s="26" t="s">
        <v>3441</v>
      </c>
      <c r="G736" s="26" t="s">
        <v>3442</v>
      </c>
      <c r="H736" s="19" t="str">
        <f>VLOOKUP(E736,Subjective!$A$5:$B$1439,2,FALSE)</f>
        <v>Agency - Other Career Grade (M&amp;D)</v>
      </c>
      <c r="I736" s="44">
        <v>1230</v>
      </c>
      <c r="J736" s="45"/>
      <c r="K736" s="45">
        <f t="shared" si="100"/>
        <v>1230</v>
      </c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6">
        <f t="shared" si="101"/>
        <v>0</v>
      </c>
      <c r="X736" s="45">
        <f t="shared" si="102"/>
        <v>1230</v>
      </c>
      <c r="Y736" s="45">
        <f t="shared" si="108"/>
        <v>0</v>
      </c>
      <c r="Z736" s="46">
        <f t="shared" si="103"/>
        <v>0</v>
      </c>
      <c r="AA736" s="46">
        <f t="shared" si="104"/>
        <v>0</v>
      </c>
      <c r="AB736" s="46">
        <f t="shared" si="105"/>
        <v>0</v>
      </c>
      <c r="AC736" s="45"/>
      <c r="AF736" s="33">
        <f t="shared" si="106"/>
        <v>0</v>
      </c>
      <c r="AH736" s="24">
        <f t="shared" si="107"/>
        <v>0</v>
      </c>
    </row>
    <row r="737" spans="1:34" x14ac:dyDescent="0.35">
      <c r="A737" t="s">
        <v>765</v>
      </c>
      <c r="C737" s="26" t="s">
        <v>3440</v>
      </c>
      <c r="D737" s="26" t="s">
        <v>3598</v>
      </c>
      <c r="E737" s="19" t="s">
        <v>1613</v>
      </c>
      <c r="F737" s="26" t="s">
        <v>3441</v>
      </c>
      <c r="G737" s="26" t="s">
        <v>3442</v>
      </c>
      <c r="H737" s="19" t="str">
        <f>VLOOKUP(E737,Subjective!$A$5:$B$1439,2,FALSE)</f>
        <v>Pharmacist Band 8A</v>
      </c>
      <c r="I737" s="44">
        <v>3250.83</v>
      </c>
      <c r="J737" s="45"/>
      <c r="K737" s="45">
        <f t="shared" si="100"/>
        <v>3250.83</v>
      </c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6">
        <f t="shared" si="101"/>
        <v>0</v>
      </c>
      <c r="X737" s="45">
        <f t="shared" si="102"/>
        <v>3250.83</v>
      </c>
      <c r="Y737" s="45">
        <f t="shared" si="108"/>
        <v>0</v>
      </c>
      <c r="Z737" s="46">
        <f t="shared" si="103"/>
        <v>0</v>
      </c>
      <c r="AA737" s="46">
        <f t="shared" si="104"/>
        <v>0</v>
      </c>
      <c r="AB737" s="46">
        <f t="shared" si="105"/>
        <v>0</v>
      </c>
      <c r="AC737" s="45"/>
      <c r="AF737" s="33">
        <f t="shared" si="106"/>
        <v>0</v>
      </c>
      <c r="AH737" s="24">
        <f t="shared" si="107"/>
        <v>0</v>
      </c>
    </row>
    <row r="738" spans="1:34" x14ac:dyDescent="0.35">
      <c r="A738" t="s">
        <v>766</v>
      </c>
      <c r="C738" s="26" t="s">
        <v>3440</v>
      </c>
      <c r="D738" s="26" t="s">
        <v>3598</v>
      </c>
      <c r="E738" s="19">
        <v>34230</v>
      </c>
      <c r="F738" s="26" t="s">
        <v>3441</v>
      </c>
      <c r="G738" s="26" t="s">
        <v>3442</v>
      </c>
      <c r="H738" s="19" t="str">
        <f>VLOOKUP(E738,Subjective!$A$5:$B$1439,2,FALSE)</f>
        <v>ALS Courses / Training</v>
      </c>
      <c r="I738" s="44">
        <v>460</v>
      </c>
      <c r="J738" s="45"/>
      <c r="K738" s="45">
        <f t="shared" si="100"/>
        <v>460</v>
      </c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6">
        <f t="shared" si="101"/>
        <v>0</v>
      </c>
      <c r="X738" s="45">
        <f t="shared" si="102"/>
        <v>0</v>
      </c>
      <c r="Y738" s="45">
        <f t="shared" si="108"/>
        <v>460</v>
      </c>
      <c r="Z738" s="46">
        <f t="shared" si="103"/>
        <v>0</v>
      </c>
      <c r="AA738" s="46">
        <f t="shared" si="104"/>
        <v>0</v>
      </c>
      <c r="AB738" s="46">
        <f t="shared" si="105"/>
        <v>0</v>
      </c>
      <c r="AC738" s="45"/>
      <c r="AF738" s="33">
        <f t="shared" si="106"/>
        <v>0</v>
      </c>
      <c r="AH738" s="24">
        <f t="shared" si="107"/>
        <v>0</v>
      </c>
    </row>
    <row r="739" spans="1:34" x14ac:dyDescent="0.35">
      <c r="A739" t="s">
        <v>767</v>
      </c>
      <c r="C739" s="26" t="s">
        <v>3440</v>
      </c>
      <c r="D739" s="26" t="s">
        <v>3598</v>
      </c>
      <c r="E739" s="19">
        <v>36520</v>
      </c>
      <c r="F739" s="26" t="s">
        <v>3441</v>
      </c>
      <c r="G739" s="26" t="s">
        <v>3442</v>
      </c>
      <c r="H739" s="19" t="str">
        <f>VLOOKUP(E739,Subjective!$A$5:$B$1439,2,FALSE)</f>
        <v>External Payroll provider costs</v>
      </c>
      <c r="I739" s="44">
        <v>92.5</v>
      </c>
      <c r="J739" s="45"/>
      <c r="K739" s="45">
        <f t="shared" si="100"/>
        <v>92.5</v>
      </c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6">
        <f t="shared" si="101"/>
        <v>0</v>
      </c>
      <c r="X739" s="45">
        <f t="shared" si="102"/>
        <v>0</v>
      </c>
      <c r="Y739" s="45">
        <f t="shared" si="108"/>
        <v>92.5</v>
      </c>
      <c r="Z739" s="46">
        <f t="shared" si="103"/>
        <v>0</v>
      </c>
      <c r="AA739" s="46">
        <f t="shared" si="104"/>
        <v>0</v>
      </c>
      <c r="AB739" s="46">
        <f t="shared" si="105"/>
        <v>0</v>
      </c>
      <c r="AC739" s="45"/>
      <c r="AF739" s="33">
        <f t="shared" si="106"/>
        <v>0</v>
      </c>
      <c r="AH739" s="24">
        <f t="shared" si="107"/>
        <v>0</v>
      </c>
    </row>
    <row r="740" spans="1:34" x14ac:dyDescent="0.35">
      <c r="A740" t="s">
        <v>768</v>
      </c>
      <c r="C740" s="26" t="s">
        <v>3440</v>
      </c>
      <c r="D740" s="26" t="s">
        <v>3599</v>
      </c>
      <c r="E740" s="19">
        <v>4700</v>
      </c>
      <c r="F740" s="26" t="s">
        <v>3441</v>
      </c>
      <c r="G740" s="26" t="s">
        <v>3442</v>
      </c>
      <c r="H740" s="19" t="str">
        <f>VLOOKUP(E740,Subjective!$A$5:$B$1439,2,FALSE)</f>
        <v>Education &amp; Training Income</v>
      </c>
      <c r="I740" s="44">
        <v>-350</v>
      </c>
      <c r="J740" s="45"/>
      <c r="K740" s="45">
        <f t="shared" si="100"/>
        <v>-350</v>
      </c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6">
        <f t="shared" si="101"/>
        <v>-350</v>
      </c>
      <c r="X740" s="45">
        <f t="shared" si="102"/>
        <v>0</v>
      </c>
      <c r="Y740" s="45">
        <f t="shared" si="108"/>
        <v>0</v>
      </c>
      <c r="Z740" s="46">
        <f t="shared" si="103"/>
        <v>0</v>
      </c>
      <c r="AA740" s="46">
        <f t="shared" si="104"/>
        <v>0</v>
      </c>
      <c r="AB740" s="46">
        <f t="shared" si="105"/>
        <v>0</v>
      </c>
      <c r="AC740" s="45"/>
      <c r="AF740" s="33">
        <f t="shared" si="106"/>
        <v>-350</v>
      </c>
      <c r="AH740" s="24">
        <f t="shared" si="107"/>
        <v>0</v>
      </c>
    </row>
    <row r="741" spans="1:34" x14ac:dyDescent="0.35">
      <c r="A741" t="s">
        <v>769</v>
      </c>
      <c r="C741" s="26" t="s">
        <v>3440</v>
      </c>
      <c r="D741" s="26" t="s">
        <v>3599</v>
      </c>
      <c r="E741" s="19" t="s">
        <v>1611</v>
      </c>
      <c r="F741" s="26" t="s">
        <v>3441</v>
      </c>
      <c r="G741" s="26" t="s">
        <v>3442</v>
      </c>
      <c r="H741" s="19" t="str">
        <f>VLOOKUP(E741,Subjective!$A$5:$B$1439,2,FALSE)</f>
        <v>Pharmacist Band 7</v>
      </c>
      <c r="I741" s="44">
        <v>2627.67</v>
      </c>
      <c r="J741" s="45"/>
      <c r="K741" s="45">
        <f t="shared" si="100"/>
        <v>2627.67</v>
      </c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6">
        <f t="shared" si="101"/>
        <v>0</v>
      </c>
      <c r="X741" s="45">
        <f t="shared" si="102"/>
        <v>2627.67</v>
      </c>
      <c r="Y741" s="45">
        <f t="shared" si="108"/>
        <v>0</v>
      </c>
      <c r="Z741" s="46">
        <f t="shared" si="103"/>
        <v>0</v>
      </c>
      <c r="AA741" s="46">
        <f t="shared" si="104"/>
        <v>0</v>
      </c>
      <c r="AB741" s="46">
        <f t="shared" si="105"/>
        <v>0</v>
      </c>
      <c r="AC741" s="45"/>
      <c r="AF741" s="33">
        <f t="shared" si="106"/>
        <v>0</v>
      </c>
      <c r="AH741" s="24">
        <f t="shared" si="107"/>
        <v>0</v>
      </c>
    </row>
    <row r="742" spans="1:34" x14ac:dyDescent="0.35">
      <c r="A742" t="s">
        <v>770</v>
      </c>
      <c r="C742" s="26" t="s">
        <v>3440</v>
      </c>
      <c r="D742" s="26" t="s">
        <v>3599</v>
      </c>
      <c r="E742" s="19">
        <v>34200</v>
      </c>
      <c r="F742" s="26" t="s">
        <v>3441</v>
      </c>
      <c r="G742" s="26" t="s">
        <v>3442</v>
      </c>
      <c r="H742" s="19" t="str">
        <f>VLOOKUP(E742,Subjective!$A$5:$B$1439,2,FALSE)</f>
        <v>Training Expenses</v>
      </c>
      <c r="I742" s="44">
        <v>350</v>
      </c>
      <c r="J742" s="45"/>
      <c r="K742" s="45">
        <f t="shared" si="100"/>
        <v>350</v>
      </c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6">
        <f t="shared" si="101"/>
        <v>0</v>
      </c>
      <c r="X742" s="45">
        <f t="shared" si="102"/>
        <v>0</v>
      </c>
      <c r="Y742" s="45">
        <f t="shared" si="108"/>
        <v>350</v>
      </c>
      <c r="Z742" s="46">
        <f t="shared" si="103"/>
        <v>0</v>
      </c>
      <c r="AA742" s="46">
        <f t="shared" si="104"/>
        <v>0</v>
      </c>
      <c r="AB742" s="46">
        <f t="shared" si="105"/>
        <v>0</v>
      </c>
      <c r="AC742" s="45"/>
      <c r="AF742" s="33">
        <f t="shared" si="106"/>
        <v>0</v>
      </c>
      <c r="AH742" s="24">
        <f t="shared" si="107"/>
        <v>0</v>
      </c>
    </row>
    <row r="743" spans="1:34" x14ac:dyDescent="0.35">
      <c r="A743" t="s">
        <v>771</v>
      </c>
      <c r="C743" s="26" t="s">
        <v>3440</v>
      </c>
      <c r="D743" s="26" t="s">
        <v>3600</v>
      </c>
      <c r="E743" s="19" t="s">
        <v>1611</v>
      </c>
      <c r="F743" s="26" t="s">
        <v>3441</v>
      </c>
      <c r="G743" s="26" t="s">
        <v>3442</v>
      </c>
      <c r="H743" s="19" t="str">
        <f>VLOOKUP(E743,Subjective!$A$5:$B$1439,2,FALSE)</f>
        <v>Pharmacist Band 7</v>
      </c>
      <c r="I743" s="44">
        <v>14659.77</v>
      </c>
      <c r="J743" s="45"/>
      <c r="K743" s="45">
        <f t="shared" si="100"/>
        <v>14659.77</v>
      </c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6">
        <f t="shared" si="101"/>
        <v>0</v>
      </c>
      <c r="X743" s="45">
        <f t="shared" si="102"/>
        <v>14659.77</v>
      </c>
      <c r="Y743" s="45">
        <f t="shared" si="108"/>
        <v>0</v>
      </c>
      <c r="Z743" s="46">
        <f t="shared" si="103"/>
        <v>0</v>
      </c>
      <c r="AA743" s="46">
        <f t="shared" si="104"/>
        <v>0</v>
      </c>
      <c r="AB743" s="46">
        <f t="shared" si="105"/>
        <v>0</v>
      </c>
      <c r="AC743" s="45"/>
      <c r="AF743" s="33">
        <f t="shared" si="106"/>
        <v>0</v>
      </c>
      <c r="AH743" s="24">
        <f t="shared" si="107"/>
        <v>0</v>
      </c>
    </row>
    <row r="744" spans="1:34" x14ac:dyDescent="0.35">
      <c r="A744" t="s">
        <v>772</v>
      </c>
      <c r="C744" s="26" t="s">
        <v>3440</v>
      </c>
      <c r="D744" s="26" t="s">
        <v>3600</v>
      </c>
      <c r="E744" s="19" t="s">
        <v>1613</v>
      </c>
      <c r="F744" s="26" t="s">
        <v>3441</v>
      </c>
      <c r="G744" s="26" t="s">
        <v>3442</v>
      </c>
      <c r="H744" s="19" t="str">
        <f>VLOOKUP(E744,Subjective!$A$5:$B$1439,2,FALSE)</f>
        <v>Pharmacist Band 8A</v>
      </c>
      <c r="I744" s="44">
        <v>5821.62</v>
      </c>
      <c r="J744" s="45"/>
      <c r="K744" s="45">
        <f t="shared" si="100"/>
        <v>5821.62</v>
      </c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6">
        <f t="shared" si="101"/>
        <v>0</v>
      </c>
      <c r="X744" s="45">
        <f t="shared" si="102"/>
        <v>5821.62</v>
      </c>
      <c r="Y744" s="45">
        <f t="shared" si="108"/>
        <v>0</v>
      </c>
      <c r="Z744" s="46">
        <f t="shared" si="103"/>
        <v>0</v>
      </c>
      <c r="AA744" s="46">
        <f t="shared" si="104"/>
        <v>0</v>
      </c>
      <c r="AB744" s="46">
        <f t="shared" si="105"/>
        <v>0</v>
      </c>
      <c r="AC744" s="45"/>
      <c r="AF744" s="33">
        <f t="shared" si="106"/>
        <v>0</v>
      </c>
      <c r="AH744" s="24">
        <f t="shared" si="107"/>
        <v>0</v>
      </c>
    </row>
    <row r="745" spans="1:34" x14ac:dyDescent="0.35">
      <c r="A745" t="s">
        <v>773</v>
      </c>
      <c r="C745" s="26" t="s">
        <v>3440</v>
      </c>
      <c r="D745" s="26" t="s">
        <v>3600</v>
      </c>
      <c r="E745" s="19" t="s">
        <v>1621</v>
      </c>
      <c r="F745" s="26" t="s">
        <v>3441</v>
      </c>
      <c r="G745" s="26" t="s">
        <v>3442</v>
      </c>
      <c r="H745" s="19" t="str">
        <f>VLOOKUP(E745,Subjective!$A$5:$B$1439,2,FALSE)</f>
        <v>Pharmacist Band 9</v>
      </c>
      <c r="I745" s="44">
        <v>1169.07</v>
      </c>
      <c r="J745" s="45"/>
      <c r="K745" s="45">
        <f t="shared" si="100"/>
        <v>1169.07</v>
      </c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6">
        <f t="shared" si="101"/>
        <v>0</v>
      </c>
      <c r="X745" s="45">
        <f t="shared" si="102"/>
        <v>1169.07</v>
      </c>
      <c r="Y745" s="45">
        <f t="shared" si="108"/>
        <v>0</v>
      </c>
      <c r="Z745" s="46">
        <f t="shared" si="103"/>
        <v>0</v>
      </c>
      <c r="AA745" s="46">
        <f t="shared" si="104"/>
        <v>0</v>
      </c>
      <c r="AB745" s="46">
        <f t="shared" si="105"/>
        <v>0</v>
      </c>
      <c r="AC745" s="45"/>
      <c r="AF745" s="33">
        <f t="shared" si="106"/>
        <v>0</v>
      </c>
      <c r="AH745" s="24">
        <f t="shared" si="107"/>
        <v>0</v>
      </c>
    </row>
    <row r="746" spans="1:34" x14ac:dyDescent="0.35">
      <c r="A746" t="s">
        <v>774</v>
      </c>
      <c r="C746" s="26" t="s">
        <v>3440</v>
      </c>
      <c r="D746" s="26" t="s">
        <v>3600</v>
      </c>
      <c r="E746" s="19" t="s">
        <v>1786</v>
      </c>
      <c r="F746" s="26" t="s">
        <v>3441</v>
      </c>
      <c r="G746" s="26" t="s">
        <v>3442</v>
      </c>
      <c r="H746" s="19" t="str">
        <f>VLOOKUP(E746,Subjective!$A$5:$B$1439,2,FALSE)</f>
        <v>Admin &amp; Clerical Band 3</v>
      </c>
      <c r="I746" s="44">
        <v>2038.02</v>
      </c>
      <c r="J746" s="45"/>
      <c r="K746" s="45">
        <f t="shared" si="100"/>
        <v>2038.02</v>
      </c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6">
        <f t="shared" si="101"/>
        <v>0</v>
      </c>
      <c r="X746" s="45">
        <f t="shared" si="102"/>
        <v>2038.02</v>
      </c>
      <c r="Y746" s="45">
        <f t="shared" si="108"/>
        <v>0</v>
      </c>
      <c r="Z746" s="46">
        <f t="shared" si="103"/>
        <v>0</v>
      </c>
      <c r="AA746" s="46">
        <f t="shared" si="104"/>
        <v>0</v>
      </c>
      <c r="AB746" s="46">
        <f t="shared" si="105"/>
        <v>0</v>
      </c>
      <c r="AC746" s="45"/>
      <c r="AF746" s="33">
        <f t="shared" si="106"/>
        <v>0</v>
      </c>
      <c r="AH746" s="24">
        <f t="shared" si="107"/>
        <v>0</v>
      </c>
    </row>
    <row r="747" spans="1:34" x14ac:dyDescent="0.35">
      <c r="A747" t="s">
        <v>775</v>
      </c>
      <c r="C747" s="26" t="s">
        <v>3440</v>
      </c>
      <c r="D747" s="26" t="s">
        <v>3600</v>
      </c>
      <c r="E747" s="19" t="s">
        <v>1790</v>
      </c>
      <c r="F747" s="26" t="s">
        <v>3441</v>
      </c>
      <c r="G747" s="26" t="s">
        <v>3442</v>
      </c>
      <c r="H747" s="19" t="str">
        <f>VLOOKUP(E747,Subjective!$A$5:$B$1439,2,FALSE)</f>
        <v>Admin &amp; Clerical Band 5</v>
      </c>
      <c r="I747" s="44">
        <v>472.47</v>
      </c>
      <c r="J747" s="45"/>
      <c r="K747" s="45">
        <f t="shared" si="100"/>
        <v>472.47</v>
      </c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6">
        <f t="shared" si="101"/>
        <v>0</v>
      </c>
      <c r="X747" s="45">
        <f t="shared" si="102"/>
        <v>472.47</v>
      </c>
      <c r="Y747" s="45">
        <f t="shared" si="108"/>
        <v>0</v>
      </c>
      <c r="Z747" s="46">
        <f t="shared" si="103"/>
        <v>0</v>
      </c>
      <c r="AA747" s="46">
        <f t="shared" si="104"/>
        <v>0</v>
      </c>
      <c r="AB747" s="46">
        <f t="shared" si="105"/>
        <v>0</v>
      </c>
      <c r="AC747" s="45"/>
      <c r="AF747" s="33">
        <f t="shared" si="106"/>
        <v>0</v>
      </c>
      <c r="AH747" s="24">
        <f t="shared" si="107"/>
        <v>0</v>
      </c>
    </row>
    <row r="748" spans="1:34" x14ac:dyDescent="0.35">
      <c r="A748" t="s">
        <v>776</v>
      </c>
      <c r="C748" s="26" t="s">
        <v>3440</v>
      </c>
      <c r="D748" s="26" t="s">
        <v>3600</v>
      </c>
      <c r="E748" s="19">
        <v>32040</v>
      </c>
      <c r="F748" s="26" t="s">
        <v>3441</v>
      </c>
      <c r="G748" s="26" t="s">
        <v>3442</v>
      </c>
      <c r="H748" s="19" t="str">
        <f>VLOOKUP(E748,Subjective!$A$5:$B$1439,2,FALSE)</f>
        <v>Hardware &amp; Crockery</v>
      </c>
      <c r="I748" s="44">
        <v>328</v>
      </c>
      <c r="J748" s="45"/>
      <c r="K748" s="45">
        <f t="shared" si="100"/>
        <v>328</v>
      </c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6">
        <f t="shared" si="101"/>
        <v>0</v>
      </c>
      <c r="X748" s="45">
        <f t="shared" si="102"/>
        <v>0</v>
      </c>
      <c r="Y748" s="45">
        <f t="shared" si="108"/>
        <v>328</v>
      </c>
      <c r="Z748" s="46">
        <f t="shared" si="103"/>
        <v>0</v>
      </c>
      <c r="AA748" s="46">
        <f t="shared" si="104"/>
        <v>0</v>
      </c>
      <c r="AB748" s="46">
        <f t="shared" si="105"/>
        <v>0</v>
      </c>
      <c r="AC748" s="45"/>
      <c r="AF748" s="33">
        <f t="shared" si="106"/>
        <v>0</v>
      </c>
      <c r="AH748" s="24">
        <f t="shared" si="107"/>
        <v>0</v>
      </c>
    </row>
    <row r="749" spans="1:34" x14ac:dyDescent="0.35">
      <c r="A749" t="s">
        <v>777</v>
      </c>
      <c r="C749" s="26" t="s">
        <v>3440</v>
      </c>
      <c r="D749" s="26" t="s">
        <v>3600</v>
      </c>
      <c r="E749" s="19">
        <v>32080</v>
      </c>
      <c r="F749" s="26" t="s">
        <v>3441</v>
      </c>
      <c r="G749" s="26" t="s">
        <v>3442</v>
      </c>
      <c r="H749" s="19" t="str">
        <f>VLOOKUP(E749,Subjective!$A$5:$B$1439,2,FALSE)</f>
        <v>Catering Equipment - Leases</v>
      </c>
      <c r="I749" s="44">
        <v>600.59</v>
      </c>
      <c r="J749" s="45"/>
      <c r="K749" s="45">
        <f t="shared" si="100"/>
        <v>600.59</v>
      </c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6">
        <f t="shared" si="101"/>
        <v>0</v>
      </c>
      <c r="X749" s="45">
        <f t="shared" si="102"/>
        <v>0</v>
      </c>
      <c r="Y749" s="45">
        <f t="shared" si="108"/>
        <v>600.59</v>
      </c>
      <c r="Z749" s="46">
        <f t="shared" si="103"/>
        <v>0</v>
      </c>
      <c r="AA749" s="46">
        <f t="shared" si="104"/>
        <v>0</v>
      </c>
      <c r="AB749" s="46">
        <f t="shared" si="105"/>
        <v>0</v>
      </c>
      <c r="AC749" s="45"/>
      <c r="AF749" s="33">
        <f t="shared" si="106"/>
        <v>0</v>
      </c>
      <c r="AH749" s="24">
        <f t="shared" si="107"/>
        <v>0</v>
      </c>
    </row>
    <row r="750" spans="1:34" x14ac:dyDescent="0.35">
      <c r="A750" t="s">
        <v>778</v>
      </c>
      <c r="C750" s="26" t="s">
        <v>3440</v>
      </c>
      <c r="D750" s="26" t="s">
        <v>3600</v>
      </c>
      <c r="E750" s="19">
        <v>32200</v>
      </c>
      <c r="F750" s="26" t="s">
        <v>3441</v>
      </c>
      <c r="G750" s="26" t="s">
        <v>3442</v>
      </c>
      <c r="H750" s="19" t="str">
        <f>VLOOKUP(E750,Subjective!$A$5:$B$1439,2,FALSE)</f>
        <v>External Contracts : Catering</v>
      </c>
      <c r="I750" s="44">
        <v>261</v>
      </c>
      <c r="J750" s="45"/>
      <c r="K750" s="45">
        <f t="shared" si="100"/>
        <v>261</v>
      </c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6">
        <f t="shared" si="101"/>
        <v>0</v>
      </c>
      <c r="X750" s="45">
        <f t="shared" si="102"/>
        <v>0</v>
      </c>
      <c r="Y750" s="45">
        <f t="shared" si="108"/>
        <v>261</v>
      </c>
      <c r="Z750" s="46">
        <f t="shared" si="103"/>
        <v>0</v>
      </c>
      <c r="AA750" s="46">
        <f t="shared" si="104"/>
        <v>0</v>
      </c>
      <c r="AB750" s="46">
        <f t="shared" si="105"/>
        <v>0</v>
      </c>
      <c r="AC750" s="45"/>
      <c r="AF750" s="33">
        <f t="shared" si="106"/>
        <v>0</v>
      </c>
      <c r="AH750" s="24">
        <f t="shared" si="107"/>
        <v>0</v>
      </c>
    </row>
    <row r="751" spans="1:34" x14ac:dyDescent="0.35">
      <c r="A751" t="s">
        <v>779</v>
      </c>
      <c r="C751" s="26" t="s">
        <v>3440</v>
      </c>
      <c r="D751" s="26" t="s">
        <v>3600</v>
      </c>
      <c r="E751" s="19">
        <v>32240</v>
      </c>
      <c r="F751" s="26" t="s">
        <v>3441</v>
      </c>
      <c r="G751" s="26" t="s">
        <v>3442</v>
      </c>
      <c r="H751" s="19" t="str">
        <f>VLOOKUP(E751,Subjective!$A$5:$B$1439,2,FALSE)</f>
        <v>Hotel Services - External Contracts : Other</v>
      </c>
      <c r="I751" s="44">
        <v>142</v>
      </c>
      <c r="J751" s="45"/>
      <c r="K751" s="45">
        <f t="shared" si="100"/>
        <v>142</v>
      </c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6">
        <f t="shared" si="101"/>
        <v>0</v>
      </c>
      <c r="X751" s="45">
        <f t="shared" si="102"/>
        <v>0</v>
      </c>
      <c r="Y751" s="45">
        <f t="shared" si="108"/>
        <v>142</v>
      </c>
      <c r="Z751" s="46">
        <f t="shared" si="103"/>
        <v>0</v>
      </c>
      <c r="AA751" s="46">
        <f t="shared" si="104"/>
        <v>0</v>
      </c>
      <c r="AB751" s="46">
        <f t="shared" si="105"/>
        <v>0</v>
      </c>
      <c r="AC751" s="45"/>
      <c r="AF751" s="33">
        <f t="shared" si="106"/>
        <v>0</v>
      </c>
      <c r="AH751" s="24">
        <f t="shared" si="107"/>
        <v>0</v>
      </c>
    </row>
    <row r="752" spans="1:34" x14ac:dyDescent="0.35">
      <c r="A752" t="s">
        <v>780</v>
      </c>
      <c r="C752" s="26" t="s">
        <v>3440</v>
      </c>
      <c r="D752" s="26" t="s">
        <v>3600</v>
      </c>
      <c r="E752" s="19">
        <v>33000</v>
      </c>
      <c r="F752" s="26" t="s">
        <v>3441</v>
      </c>
      <c r="G752" s="26" t="s">
        <v>3442</v>
      </c>
      <c r="H752" s="19" t="str">
        <f>VLOOKUP(E752,Subjective!$A$5:$B$1439,2,FALSE)</f>
        <v>Printing Costs</v>
      </c>
      <c r="I752" s="44">
        <v>598</v>
      </c>
      <c r="J752" s="45"/>
      <c r="K752" s="45">
        <f t="shared" si="100"/>
        <v>598</v>
      </c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6">
        <f t="shared" si="101"/>
        <v>0</v>
      </c>
      <c r="X752" s="45">
        <f t="shared" si="102"/>
        <v>0</v>
      </c>
      <c r="Y752" s="45">
        <f t="shared" si="108"/>
        <v>598</v>
      </c>
      <c r="Z752" s="46">
        <f t="shared" si="103"/>
        <v>0</v>
      </c>
      <c r="AA752" s="46">
        <f t="shared" si="104"/>
        <v>0</v>
      </c>
      <c r="AB752" s="46">
        <f t="shared" si="105"/>
        <v>0</v>
      </c>
      <c r="AC752" s="45"/>
      <c r="AF752" s="33">
        <f t="shared" si="106"/>
        <v>0</v>
      </c>
      <c r="AH752" s="24">
        <f t="shared" si="107"/>
        <v>0</v>
      </c>
    </row>
    <row r="753" spans="1:34" x14ac:dyDescent="0.35">
      <c r="A753" t="s">
        <v>781</v>
      </c>
      <c r="C753" s="26" t="s">
        <v>3440</v>
      </c>
      <c r="D753" s="26" t="s">
        <v>3600</v>
      </c>
      <c r="E753" s="19">
        <v>33010</v>
      </c>
      <c r="F753" s="26" t="s">
        <v>3441</v>
      </c>
      <c r="G753" s="26" t="s">
        <v>3442</v>
      </c>
      <c r="H753" s="19" t="str">
        <f>VLOOKUP(E753,Subjective!$A$5:$B$1439,2,FALSE)</f>
        <v>Stationery</v>
      </c>
      <c r="I753" s="44">
        <v>403.08</v>
      </c>
      <c r="J753" s="45"/>
      <c r="K753" s="45">
        <f t="shared" si="100"/>
        <v>403.08</v>
      </c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6">
        <f t="shared" si="101"/>
        <v>0</v>
      </c>
      <c r="X753" s="45">
        <f t="shared" si="102"/>
        <v>0</v>
      </c>
      <c r="Y753" s="45">
        <f t="shared" si="108"/>
        <v>403.08</v>
      </c>
      <c r="Z753" s="46">
        <f t="shared" si="103"/>
        <v>0</v>
      </c>
      <c r="AA753" s="46">
        <f t="shared" si="104"/>
        <v>0</v>
      </c>
      <c r="AB753" s="46">
        <f t="shared" si="105"/>
        <v>0</v>
      </c>
      <c r="AC753" s="45"/>
      <c r="AF753" s="33">
        <f t="shared" si="106"/>
        <v>0</v>
      </c>
      <c r="AH753" s="24">
        <f t="shared" si="107"/>
        <v>0</v>
      </c>
    </row>
    <row r="754" spans="1:34" x14ac:dyDescent="0.35">
      <c r="A754" t="s">
        <v>782</v>
      </c>
      <c r="C754" s="26" t="s">
        <v>3440</v>
      </c>
      <c r="D754" s="26" t="s">
        <v>3600</v>
      </c>
      <c r="E754" s="19">
        <v>33610</v>
      </c>
      <c r="F754" s="26" t="s">
        <v>3441</v>
      </c>
      <c r="G754" s="26" t="s">
        <v>3442</v>
      </c>
      <c r="H754" s="19" t="str">
        <f>VLOOKUP(E754,Subjective!$A$5:$B$1439,2,FALSE)</f>
        <v>Travel &amp; Subsistence</v>
      </c>
      <c r="I754" s="44">
        <v>758.8</v>
      </c>
      <c r="J754" s="45"/>
      <c r="K754" s="45">
        <f t="shared" si="100"/>
        <v>758.8</v>
      </c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6">
        <f t="shared" si="101"/>
        <v>0</v>
      </c>
      <c r="X754" s="45">
        <f t="shared" si="102"/>
        <v>0</v>
      </c>
      <c r="Y754" s="45">
        <f t="shared" si="108"/>
        <v>758.8</v>
      </c>
      <c r="Z754" s="46">
        <f t="shared" si="103"/>
        <v>0</v>
      </c>
      <c r="AA754" s="46">
        <f t="shared" si="104"/>
        <v>0</v>
      </c>
      <c r="AB754" s="46">
        <f t="shared" si="105"/>
        <v>0</v>
      </c>
      <c r="AC754" s="45"/>
      <c r="AF754" s="33">
        <f t="shared" si="106"/>
        <v>0</v>
      </c>
      <c r="AH754" s="24">
        <f t="shared" si="107"/>
        <v>0</v>
      </c>
    </row>
    <row r="755" spans="1:34" x14ac:dyDescent="0.35">
      <c r="A755" t="s">
        <v>783</v>
      </c>
      <c r="C755" s="26" t="s">
        <v>3440</v>
      </c>
      <c r="D755" s="26" t="s">
        <v>3600</v>
      </c>
      <c r="E755" s="19">
        <v>34200</v>
      </c>
      <c r="F755" s="26" t="s">
        <v>3441</v>
      </c>
      <c r="G755" s="26" t="s">
        <v>3442</v>
      </c>
      <c r="H755" s="19" t="str">
        <f>VLOOKUP(E755,Subjective!$A$5:$B$1439,2,FALSE)</f>
        <v>Training Expenses</v>
      </c>
      <c r="I755" s="44">
        <v>110</v>
      </c>
      <c r="J755" s="45"/>
      <c r="K755" s="45">
        <f t="shared" si="100"/>
        <v>110</v>
      </c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6">
        <f t="shared" si="101"/>
        <v>0</v>
      </c>
      <c r="X755" s="45">
        <f t="shared" si="102"/>
        <v>0</v>
      </c>
      <c r="Y755" s="45">
        <f t="shared" si="108"/>
        <v>110</v>
      </c>
      <c r="Z755" s="46">
        <f t="shared" si="103"/>
        <v>0</v>
      </c>
      <c r="AA755" s="46">
        <f t="shared" si="104"/>
        <v>0</v>
      </c>
      <c r="AB755" s="46">
        <f t="shared" si="105"/>
        <v>0</v>
      </c>
      <c r="AC755" s="45"/>
      <c r="AF755" s="33">
        <f t="shared" si="106"/>
        <v>0</v>
      </c>
      <c r="AH755" s="24">
        <f t="shared" si="107"/>
        <v>0</v>
      </c>
    </row>
    <row r="756" spans="1:34" x14ac:dyDescent="0.35">
      <c r="A756" t="s">
        <v>784</v>
      </c>
      <c r="C756" s="26" t="s">
        <v>3440</v>
      </c>
      <c r="D756" s="26" t="s">
        <v>3600</v>
      </c>
      <c r="E756" s="19">
        <v>34220</v>
      </c>
      <c r="F756" s="26" t="s">
        <v>3441</v>
      </c>
      <c r="G756" s="26" t="s">
        <v>3442</v>
      </c>
      <c r="H756" s="19" t="str">
        <f>VLOOKUP(E756,Subjective!$A$5:$B$1439,2,FALSE)</f>
        <v>Conferences And Seminars</v>
      </c>
      <c r="I756" s="44">
        <v>2147.25</v>
      </c>
      <c r="J756" s="45"/>
      <c r="K756" s="45">
        <f t="shared" si="100"/>
        <v>2147.25</v>
      </c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6">
        <f t="shared" si="101"/>
        <v>0</v>
      </c>
      <c r="X756" s="45">
        <f t="shared" si="102"/>
        <v>0</v>
      </c>
      <c r="Y756" s="45">
        <f t="shared" si="108"/>
        <v>2147.25</v>
      </c>
      <c r="Z756" s="46">
        <f t="shared" si="103"/>
        <v>0</v>
      </c>
      <c r="AA756" s="46">
        <f t="shared" si="104"/>
        <v>0</v>
      </c>
      <c r="AB756" s="46">
        <f t="shared" si="105"/>
        <v>0</v>
      </c>
      <c r="AC756" s="45"/>
      <c r="AF756" s="33">
        <f t="shared" si="106"/>
        <v>0</v>
      </c>
      <c r="AH756" s="24">
        <f t="shared" si="107"/>
        <v>0</v>
      </c>
    </row>
    <row r="757" spans="1:34" x14ac:dyDescent="0.35">
      <c r="A757" t="s">
        <v>785</v>
      </c>
      <c r="C757" s="26" t="s">
        <v>3440</v>
      </c>
      <c r="D757" s="26" t="s">
        <v>3600</v>
      </c>
      <c r="E757" s="19">
        <v>34230</v>
      </c>
      <c r="F757" s="26" t="s">
        <v>3441</v>
      </c>
      <c r="G757" s="26" t="s">
        <v>3442</v>
      </c>
      <c r="H757" s="19" t="str">
        <f>VLOOKUP(E757,Subjective!$A$5:$B$1439,2,FALSE)</f>
        <v>ALS Courses / Training</v>
      </c>
      <c r="I757" s="44">
        <v>867.12</v>
      </c>
      <c r="J757" s="45"/>
      <c r="K757" s="45">
        <f t="shared" si="100"/>
        <v>867.12</v>
      </c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6">
        <f t="shared" si="101"/>
        <v>0</v>
      </c>
      <c r="X757" s="45">
        <f t="shared" si="102"/>
        <v>0</v>
      </c>
      <c r="Y757" s="45">
        <f t="shared" si="108"/>
        <v>867.12</v>
      </c>
      <c r="Z757" s="46">
        <f t="shared" si="103"/>
        <v>0</v>
      </c>
      <c r="AA757" s="46">
        <f t="shared" si="104"/>
        <v>0</v>
      </c>
      <c r="AB757" s="46">
        <f t="shared" si="105"/>
        <v>0</v>
      </c>
      <c r="AC757" s="45"/>
      <c r="AF757" s="33">
        <f t="shared" si="106"/>
        <v>0</v>
      </c>
      <c r="AH757" s="24">
        <f t="shared" si="107"/>
        <v>0</v>
      </c>
    </row>
    <row r="758" spans="1:34" x14ac:dyDescent="0.35">
      <c r="A758" t="s">
        <v>786</v>
      </c>
      <c r="C758" s="26" t="s">
        <v>3440</v>
      </c>
      <c r="D758" s="26" t="s">
        <v>3600</v>
      </c>
      <c r="E758" s="19">
        <v>34250</v>
      </c>
      <c r="F758" s="26" t="s">
        <v>3441</v>
      </c>
      <c r="G758" s="26" t="s">
        <v>3442</v>
      </c>
      <c r="H758" s="19" t="str">
        <f>VLOOKUP(E758,Subjective!$A$5:$B$1439,2,FALSE)</f>
        <v>Lecture Fees</v>
      </c>
      <c r="I758" s="44">
        <v>1833.45</v>
      </c>
      <c r="J758" s="45"/>
      <c r="K758" s="45">
        <f t="shared" si="100"/>
        <v>1833.45</v>
      </c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6">
        <f t="shared" si="101"/>
        <v>0</v>
      </c>
      <c r="X758" s="45">
        <f t="shared" si="102"/>
        <v>0</v>
      </c>
      <c r="Y758" s="45">
        <f t="shared" si="108"/>
        <v>1833.45</v>
      </c>
      <c r="Z758" s="46">
        <f t="shared" si="103"/>
        <v>0</v>
      </c>
      <c r="AA758" s="46">
        <f t="shared" si="104"/>
        <v>0</v>
      </c>
      <c r="AB758" s="46">
        <f t="shared" si="105"/>
        <v>0</v>
      </c>
      <c r="AC758" s="45"/>
      <c r="AF758" s="33">
        <f t="shared" si="106"/>
        <v>0</v>
      </c>
      <c r="AH758" s="24">
        <f t="shared" si="107"/>
        <v>0</v>
      </c>
    </row>
    <row r="759" spans="1:34" x14ac:dyDescent="0.35">
      <c r="A759" t="s">
        <v>787</v>
      </c>
      <c r="C759" s="26" t="s">
        <v>3440</v>
      </c>
      <c r="D759" s="26" t="s">
        <v>3600</v>
      </c>
      <c r="E759" s="19">
        <v>35220</v>
      </c>
      <c r="F759" s="26" t="s">
        <v>3441</v>
      </c>
      <c r="G759" s="26" t="s">
        <v>3442</v>
      </c>
      <c r="H759" s="19" t="str">
        <f>VLOOKUP(E759,Subjective!$A$5:$B$1439,2,FALSE)</f>
        <v>Premises Lease Rent</v>
      </c>
      <c r="I759" s="44">
        <v>187.4</v>
      </c>
      <c r="J759" s="45"/>
      <c r="K759" s="45">
        <f t="shared" si="100"/>
        <v>187.4</v>
      </c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6">
        <f t="shared" si="101"/>
        <v>0</v>
      </c>
      <c r="X759" s="45">
        <f t="shared" si="102"/>
        <v>0</v>
      </c>
      <c r="Y759" s="45">
        <f t="shared" si="108"/>
        <v>187.4</v>
      </c>
      <c r="Z759" s="46">
        <f t="shared" si="103"/>
        <v>0</v>
      </c>
      <c r="AA759" s="46">
        <f t="shared" si="104"/>
        <v>0</v>
      </c>
      <c r="AB759" s="46">
        <f t="shared" si="105"/>
        <v>0</v>
      </c>
      <c r="AC759" s="45"/>
      <c r="AF759" s="33">
        <f t="shared" si="106"/>
        <v>0</v>
      </c>
      <c r="AH759" s="24">
        <f t="shared" si="107"/>
        <v>0</v>
      </c>
    </row>
    <row r="760" spans="1:34" x14ac:dyDescent="0.35">
      <c r="A760" t="s">
        <v>788</v>
      </c>
      <c r="C760" s="26" t="s">
        <v>3440</v>
      </c>
      <c r="D760" s="26" t="s">
        <v>3600</v>
      </c>
      <c r="E760" s="19">
        <v>36500</v>
      </c>
      <c r="F760" s="26" t="s">
        <v>3441</v>
      </c>
      <c r="G760" s="26" t="s">
        <v>3442</v>
      </c>
      <c r="H760" s="19" t="str">
        <f>VLOOKUP(E760,Subjective!$A$5:$B$1439,2,FALSE)</f>
        <v>External Consultancy Fees</v>
      </c>
      <c r="I760" s="44">
        <v>1230</v>
      </c>
      <c r="J760" s="45"/>
      <c r="K760" s="45">
        <f t="shared" si="100"/>
        <v>1230</v>
      </c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6">
        <f t="shared" si="101"/>
        <v>0</v>
      </c>
      <c r="X760" s="45">
        <f t="shared" si="102"/>
        <v>0</v>
      </c>
      <c r="Y760" s="45">
        <f t="shared" si="108"/>
        <v>1230</v>
      </c>
      <c r="Z760" s="46">
        <f t="shared" si="103"/>
        <v>0</v>
      </c>
      <c r="AA760" s="46">
        <f t="shared" si="104"/>
        <v>0</v>
      </c>
      <c r="AB760" s="46">
        <f t="shared" si="105"/>
        <v>0</v>
      </c>
      <c r="AC760" s="45"/>
      <c r="AF760" s="33">
        <f t="shared" si="106"/>
        <v>0</v>
      </c>
      <c r="AH760" s="24">
        <f t="shared" si="107"/>
        <v>0</v>
      </c>
    </row>
    <row r="761" spans="1:34" x14ac:dyDescent="0.35">
      <c r="A761" t="s">
        <v>789</v>
      </c>
      <c r="C761" s="26" t="s">
        <v>3440</v>
      </c>
      <c r="D761" s="26" t="s">
        <v>3600</v>
      </c>
      <c r="E761" s="19">
        <v>36520</v>
      </c>
      <c r="F761" s="26" t="s">
        <v>3441</v>
      </c>
      <c r="G761" s="26" t="s">
        <v>3442</v>
      </c>
      <c r="H761" s="19" t="str">
        <f>VLOOKUP(E761,Subjective!$A$5:$B$1439,2,FALSE)</f>
        <v>External Payroll provider costs</v>
      </c>
      <c r="I761" s="44">
        <v>154.80000000000001</v>
      </c>
      <c r="J761" s="45"/>
      <c r="K761" s="45">
        <f t="shared" si="100"/>
        <v>154.80000000000001</v>
      </c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6">
        <f t="shared" si="101"/>
        <v>0</v>
      </c>
      <c r="X761" s="45">
        <f t="shared" si="102"/>
        <v>0</v>
      </c>
      <c r="Y761" s="45">
        <f t="shared" si="108"/>
        <v>154.80000000000001</v>
      </c>
      <c r="Z761" s="46">
        <f t="shared" si="103"/>
        <v>0</v>
      </c>
      <c r="AA761" s="46">
        <f t="shared" si="104"/>
        <v>0</v>
      </c>
      <c r="AB761" s="46">
        <f t="shared" si="105"/>
        <v>0</v>
      </c>
      <c r="AC761" s="45"/>
      <c r="AF761" s="33">
        <f t="shared" si="106"/>
        <v>0</v>
      </c>
      <c r="AH761" s="24">
        <f t="shared" si="107"/>
        <v>0</v>
      </c>
    </row>
    <row r="762" spans="1:34" x14ac:dyDescent="0.35">
      <c r="A762" t="s">
        <v>790</v>
      </c>
      <c r="C762" s="26" t="s">
        <v>3440</v>
      </c>
      <c r="D762" s="26" t="s">
        <v>3600</v>
      </c>
      <c r="E762" s="19">
        <v>37716</v>
      </c>
      <c r="F762" s="26" t="s">
        <v>3441</v>
      </c>
      <c r="G762" s="26" t="s">
        <v>3442</v>
      </c>
      <c r="H762" s="19" t="str">
        <f>VLOOKUP(E762,Subjective!$A$5:$B$1439,2,FALSE)</f>
        <v>Intra Unit Recharges Received</v>
      </c>
      <c r="I762" s="44">
        <v>-43413</v>
      </c>
      <c r="J762" s="45"/>
      <c r="K762" s="45">
        <f t="shared" si="100"/>
        <v>-43413</v>
      </c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6">
        <f t="shared" si="101"/>
        <v>0</v>
      </c>
      <c r="X762" s="45">
        <f t="shared" si="102"/>
        <v>0</v>
      </c>
      <c r="Y762" s="45">
        <f t="shared" si="108"/>
        <v>-43413</v>
      </c>
      <c r="Z762" s="46">
        <f t="shared" si="103"/>
        <v>0</v>
      </c>
      <c r="AA762" s="46">
        <f t="shared" si="104"/>
        <v>0</v>
      </c>
      <c r="AB762" s="46">
        <f t="shared" si="105"/>
        <v>0</v>
      </c>
      <c r="AC762" s="45"/>
      <c r="AF762" s="33">
        <f t="shared" si="106"/>
        <v>0</v>
      </c>
      <c r="AH762" s="24">
        <f t="shared" si="107"/>
        <v>0</v>
      </c>
    </row>
    <row r="763" spans="1:34" x14ac:dyDescent="0.35">
      <c r="A763" t="s">
        <v>791</v>
      </c>
      <c r="C763" s="26" t="s">
        <v>3440</v>
      </c>
      <c r="D763" s="26" t="s">
        <v>3601</v>
      </c>
      <c r="E763" s="19" t="s">
        <v>1613</v>
      </c>
      <c r="F763" s="26" t="s">
        <v>3441</v>
      </c>
      <c r="G763" s="26" t="s">
        <v>3442</v>
      </c>
      <c r="H763" s="19" t="str">
        <f>VLOOKUP(E763,Subjective!$A$5:$B$1439,2,FALSE)</f>
        <v>Pharmacist Band 8A</v>
      </c>
      <c r="I763" s="44">
        <v>5821.62</v>
      </c>
      <c r="J763" s="45"/>
      <c r="K763" s="45">
        <f t="shared" si="100"/>
        <v>5821.62</v>
      </c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6">
        <f t="shared" si="101"/>
        <v>0</v>
      </c>
      <c r="X763" s="45">
        <f t="shared" si="102"/>
        <v>5821.62</v>
      </c>
      <c r="Y763" s="45">
        <f t="shared" si="108"/>
        <v>0</v>
      </c>
      <c r="Z763" s="46">
        <f t="shared" si="103"/>
        <v>0</v>
      </c>
      <c r="AA763" s="46">
        <f t="shared" si="104"/>
        <v>0</v>
      </c>
      <c r="AB763" s="46">
        <f t="shared" si="105"/>
        <v>0</v>
      </c>
      <c r="AC763" s="45"/>
      <c r="AF763" s="33">
        <f t="shared" si="106"/>
        <v>0</v>
      </c>
      <c r="AH763" s="24">
        <f t="shared" si="107"/>
        <v>0</v>
      </c>
    </row>
    <row r="764" spans="1:34" x14ac:dyDescent="0.35">
      <c r="A764" t="s">
        <v>792</v>
      </c>
      <c r="C764" s="26" t="s">
        <v>3440</v>
      </c>
      <c r="D764" s="26" t="s">
        <v>3602</v>
      </c>
      <c r="E764" s="19">
        <v>4700</v>
      </c>
      <c r="F764" s="26" t="s">
        <v>3441</v>
      </c>
      <c r="G764" s="26" t="s">
        <v>3442</v>
      </c>
      <c r="H764" s="19" t="str">
        <f>VLOOKUP(E764,Subjective!$A$5:$B$1439,2,FALSE)</f>
        <v>Education &amp; Training Income</v>
      </c>
      <c r="I764" s="44">
        <v>-6152.92</v>
      </c>
      <c r="J764" s="45"/>
      <c r="K764" s="45">
        <f t="shared" si="100"/>
        <v>-6152.92</v>
      </c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6">
        <f t="shared" si="101"/>
        <v>-6152.92</v>
      </c>
      <c r="X764" s="45">
        <f t="shared" si="102"/>
        <v>0</v>
      </c>
      <c r="Y764" s="45">
        <f t="shared" si="108"/>
        <v>0</v>
      </c>
      <c r="Z764" s="46">
        <f t="shared" si="103"/>
        <v>0</v>
      </c>
      <c r="AA764" s="46">
        <f t="shared" si="104"/>
        <v>0</v>
      </c>
      <c r="AB764" s="46">
        <f t="shared" si="105"/>
        <v>0</v>
      </c>
      <c r="AC764" s="45"/>
      <c r="AF764" s="33">
        <f t="shared" si="106"/>
        <v>-6152.92</v>
      </c>
      <c r="AH764" s="24">
        <f t="shared" si="107"/>
        <v>0</v>
      </c>
    </row>
    <row r="765" spans="1:34" x14ac:dyDescent="0.35">
      <c r="A765" t="s">
        <v>793</v>
      </c>
      <c r="C765" s="26" t="s">
        <v>3440</v>
      </c>
      <c r="D765" s="26" t="s">
        <v>3602</v>
      </c>
      <c r="E765" s="19">
        <v>6000</v>
      </c>
      <c r="F765" s="26" t="s">
        <v>3441</v>
      </c>
      <c r="G765" s="26" t="s">
        <v>3445</v>
      </c>
      <c r="H765" s="19" t="str">
        <f>VLOOKUP(E765,Subjective!$A$5:$B$1439,2,FALSE)</f>
        <v>Inc Gen - Training</v>
      </c>
      <c r="I765" s="44">
        <v>-3000</v>
      </c>
      <c r="J765" s="45"/>
      <c r="K765" s="45">
        <f t="shared" si="100"/>
        <v>-3000</v>
      </c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6">
        <f t="shared" si="101"/>
        <v>-3000</v>
      </c>
      <c r="X765" s="45">
        <f t="shared" si="102"/>
        <v>0</v>
      </c>
      <c r="Y765" s="45">
        <f t="shared" si="108"/>
        <v>0</v>
      </c>
      <c r="Z765" s="46">
        <f t="shared" si="103"/>
        <v>0</v>
      </c>
      <c r="AA765" s="46">
        <f t="shared" si="104"/>
        <v>0</v>
      </c>
      <c r="AB765" s="46">
        <f t="shared" si="105"/>
        <v>0</v>
      </c>
      <c r="AC765" s="45"/>
      <c r="AF765" s="33">
        <f t="shared" si="106"/>
        <v>-3000</v>
      </c>
      <c r="AH765" s="24">
        <f t="shared" si="107"/>
        <v>0</v>
      </c>
    </row>
    <row r="766" spans="1:34" x14ac:dyDescent="0.35">
      <c r="A766" t="s">
        <v>794</v>
      </c>
      <c r="C766" s="26" t="s">
        <v>3440</v>
      </c>
      <c r="D766" s="26" t="s">
        <v>3602</v>
      </c>
      <c r="E766" s="19" t="s">
        <v>1607</v>
      </c>
      <c r="F766" s="26" t="s">
        <v>3441</v>
      </c>
      <c r="G766" s="26" t="s">
        <v>3442</v>
      </c>
      <c r="H766" s="19" t="str">
        <f>VLOOKUP(E766,Subjective!$A$5:$B$1439,2,FALSE)</f>
        <v>Pre Reg Pharmacist Band 5</v>
      </c>
      <c r="I766" s="44">
        <v>1116.46</v>
      </c>
      <c r="J766" s="45"/>
      <c r="K766" s="45">
        <f t="shared" si="100"/>
        <v>1116.46</v>
      </c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6">
        <f t="shared" si="101"/>
        <v>0</v>
      </c>
      <c r="X766" s="45">
        <f t="shared" si="102"/>
        <v>1116.46</v>
      </c>
      <c r="Y766" s="45">
        <f t="shared" si="108"/>
        <v>0</v>
      </c>
      <c r="Z766" s="46">
        <f t="shared" si="103"/>
        <v>0</v>
      </c>
      <c r="AA766" s="46">
        <f t="shared" si="104"/>
        <v>0</v>
      </c>
      <c r="AB766" s="46">
        <f t="shared" si="105"/>
        <v>0</v>
      </c>
      <c r="AC766" s="45"/>
      <c r="AF766" s="33">
        <f t="shared" si="106"/>
        <v>0</v>
      </c>
      <c r="AH766" s="24">
        <f t="shared" si="107"/>
        <v>0</v>
      </c>
    </row>
    <row r="767" spans="1:34" x14ac:dyDescent="0.35">
      <c r="A767" t="s">
        <v>795</v>
      </c>
      <c r="C767" s="26" t="s">
        <v>3440</v>
      </c>
      <c r="D767" s="26" t="s">
        <v>3602</v>
      </c>
      <c r="E767" s="19" t="s">
        <v>1611</v>
      </c>
      <c r="F767" s="26" t="s">
        <v>3441</v>
      </c>
      <c r="G767" s="26" t="s">
        <v>3442</v>
      </c>
      <c r="H767" s="19" t="str">
        <f>VLOOKUP(E767,Subjective!$A$5:$B$1439,2,FALSE)</f>
        <v>Pharmacist Band 7</v>
      </c>
      <c r="I767" s="44">
        <v>166.16</v>
      </c>
      <c r="J767" s="45"/>
      <c r="K767" s="45">
        <f t="shared" si="100"/>
        <v>166.16</v>
      </c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6">
        <f t="shared" si="101"/>
        <v>0</v>
      </c>
      <c r="X767" s="45">
        <f t="shared" si="102"/>
        <v>166.16</v>
      </c>
      <c r="Y767" s="45">
        <f t="shared" si="108"/>
        <v>0</v>
      </c>
      <c r="Z767" s="46">
        <f t="shared" si="103"/>
        <v>0</v>
      </c>
      <c r="AA767" s="46">
        <f t="shared" si="104"/>
        <v>0</v>
      </c>
      <c r="AB767" s="46">
        <f t="shared" si="105"/>
        <v>0</v>
      </c>
      <c r="AC767" s="45"/>
      <c r="AF767" s="33">
        <f t="shared" si="106"/>
        <v>0</v>
      </c>
      <c r="AH767" s="24">
        <f t="shared" si="107"/>
        <v>0</v>
      </c>
    </row>
    <row r="768" spans="1:34" x14ac:dyDescent="0.35">
      <c r="A768" t="s">
        <v>796</v>
      </c>
      <c r="C768" s="26" t="s">
        <v>3440</v>
      </c>
      <c r="D768" s="26" t="s">
        <v>3602</v>
      </c>
      <c r="E768" s="19" t="s">
        <v>1621</v>
      </c>
      <c r="F768" s="26" t="s">
        <v>3441</v>
      </c>
      <c r="G768" s="26" t="s">
        <v>3442</v>
      </c>
      <c r="H768" s="19" t="str">
        <f>VLOOKUP(E768,Subjective!$A$5:$B$1439,2,FALSE)</f>
        <v>Pharmacist Band 9</v>
      </c>
      <c r="I768" s="44">
        <v>1169.07</v>
      </c>
      <c r="J768" s="45"/>
      <c r="K768" s="45">
        <f t="shared" si="100"/>
        <v>1169.07</v>
      </c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6">
        <f t="shared" si="101"/>
        <v>0</v>
      </c>
      <c r="X768" s="45">
        <f t="shared" si="102"/>
        <v>1169.07</v>
      </c>
      <c r="Y768" s="45">
        <f t="shared" si="108"/>
        <v>0</v>
      </c>
      <c r="Z768" s="46">
        <f t="shared" si="103"/>
        <v>0</v>
      </c>
      <c r="AA768" s="46">
        <f t="shared" si="104"/>
        <v>0</v>
      </c>
      <c r="AB768" s="46">
        <f t="shared" si="105"/>
        <v>0</v>
      </c>
      <c r="AC768" s="45"/>
      <c r="AF768" s="33">
        <f t="shared" si="106"/>
        <v>0</v>
      </c>
      <c r="AH768" s="24">
        <f t="shared" si="107"/>
        <v>0</v>
      </c>
    </row>
    <row r="769" spans="1:34" x14ac:dyDescent="0.35">
      <c r="A769" t="s">
        <v>797</v>
      </c>
      <c r="C769" s="26" t="s">
        <v>3440</v>
      </c>
      <c r="D769" s="26" t="s">
        <v>3602</v>
      </c>
      <c r="E769" s="19" t="s">
        <v>1639</v>
      </c>
      <c r="F769" s="26" t="s">
        <v>3441</v>
      </c>
      <c r="G769" s="26" t="s">
        <v>3442</v>
      </c>
      <c r="H769" s="19" t="str">
        <f>VLOOKUP(E769,Subjective!$A$5:$B$1439,2,FALSE)</f>
        <v>Pharmacy Technician Band 5</v>
      </c>
      <c r="I769" s="44">
        <v>3415.18</v>
      </c>
      <c r="J769" s="45"/>
      <c r="K769" s="45">
        <f t="shared" si="100"/>
        <v>3415.18</v>
      </c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6">
        <f t="shared" si="101"/>
        <v>0</v>
      </c>
      <c r="X769" s="45">
        <f t="shared" si="102"/>
        <v>3415.18</v>
      </c>
      <c r="Y769" s="45">
        <f t="shared" si="108"/>
        <v>0</v>
      </c>
      <c r="Z769" s="46">
        <f t="shared" si="103"/>
        <v>0</v>
      </c>
      <c r="AA769" s="46">
        <f t="shared" si="104"/>
        <v>0</v>
      </c>
      <c r="AB769" s="46">
        <f t="shared" si="105"/>
        <v>0</v>
      </c>
      <c r="AC769" s="45"/>
      <c r="AF769" s="33">
        <f t="shared" si="106"/>
        <v>0</v>
      </c>
      <c r="AH769" s="24">
        <f t="shared" si="107"/>
        <v>0</v>
      </c>
    </row>
    <row r="770" spans="1:34" x14ac:dyDescent="0.35">
      <c r="A770" t="s">
        <v>798</v>
      </c>
      <c r="C770" s="26" t="s">
        <v>3440</v>
      </c>
      <c r="D770" s="26" t="s">
        <v>3602</v>
      </c>
      <c r="E770" s="19" t="s">
        <v>1641</v>
      </c>
      <c r="F770" s="26" t="s">
        <v>3441</v>
      </c>
      <c r="G770" s="26" t="s">
        <v>3442</v>
      </c>
      <c r="H770" s="19" t="str">
        <f>VLOOKUP(E770,Subjective!$A$5:$B$1439,2,FALSE)</f>
        <v>Pharmacy Technician Band 6</v>
      </c>
      <c r="I770" s="44">
        <v>422.28</v>
      </c>
      <c r="J770" s="45"/>
      <c r="K770" s="45">
        <f t="shared" si="100"/>
        <v>422.28</v>
      </c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6">
        <f t="shared" si="101"/>
        <v>0</v>
      </c>
      <c r="X770" s="45">
        <f t="shared" si="102"/>
        <v>422.28</v>
      </c>
      <c r="Y770" s="45">
        <f t="shared" si="108"/>
        <v>0</v>
      </c>
      <c r="Z770" s="46">
        <f t="shared" si="103"/>
        <v>0</v>
      </c>
      <c r="AA770" s="46">
        <f t="shared" si="104"/>
        <v>0</v>
      </c>
      <c r="AB770" s="46">
        <f t="shared" si="105"/>
        <v>0</v>
      </c>
      <c r="AC770" s="45"/>
      <c r="AF770" s="33">
        <f t="shared" si="106"/>
        <v>0</v>
      </c>
      <c r="AH770" s="24">
        <f t="shared" si="107"/>
        <v>0</v>
      </c>
    </row>
    <row r="771" spans="1:34" x14ac:dyDescent="0.35">
      <c r="A771" t="s">
        <v>799</v>
      </c>
      <c r="C771" s="26" t="s">
        <v>3440</v>
      </c>
      <c r="D771" s="26" t="s">
        <v>3602</v>
      </c>
      <c r="E771" s="19" t="s">
        <v>1643</v>
      </c>
      <c r="F771" s="26" t="s">
        <v>3441</v>
      </c>
      <c r="G771" s="26" t="s">
        <v>3442</v>
      </c>
      <c r="H771" s="19" t="str">
        <f>VLOOKUP(E771,Subjective!$A$5:$B$1439,2,FALSE)</f>
        <v>Pharmacy Technician Band 7</v>
      </c>
      <c r="I771" s="44">
        <v>13437.57</v>
      </c>
      <c r="J771" s="45"/>
      <c r="K771" s="45">
        <f t="shared" si="100"/>
        <v>13437.57</v>
      </c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6">
        <f t="shared" si="101"/>
        <v>0</v>
      </c>
      <c r="X771" s="45">
        <f t="shared" si="102"/>
        <v>13437.57</v>
      </c>
      <c r="Y771" s="45">
        <f t="shared" si="108"/>
        <v>0</v>
      </c>
      <c r="Z771" s="46">
        <f t="shared" si="103"/>
        <v>0</v>
      </c>
      <c r="AA771" s="46">
        <f t="shared" si="104"/>
        <v>0</v>
      </c>
      <c r="AB771" s="46">
        <f t="shared" si="105"/>
        <v>0</v>
      </c>
      <c r="AC771" s="45"/>
      <c r="AF771" s="33">
        <f t="shared" si="106"/>
        <v>0</v>
      </c>
      <c r="AH771" s="24">
        <f t="shared" si="107"/>
        <v>0</v>
      </c>
    </row>
    <row r="772" spans="1:34" x14ac:dyDescent="0.35">
      <c r="A772" t="s">
        <v>800</v>
      </c>
      <c r="C772" s="26" t="s">
        <v>3440</v>
      </c>
      <c r="D772" s="26" t="s">
        <v>3602</v>
      </c>
      <c r="E772" s="19" t="s">
        <v>1786</v>
      </c>
      <c r="F772" s="26" t="s">
        <v>3441</v>
      </c>
      <c r="G772" s="26" t="s">
        <v>3442</v>
      </c>
      <c r="H772" s="19" t="str">
        <f>VLOOKUP(E772,Subjective!$A$5:$B$1439,2,FALSE)</f>
        <v>Admin &amp; Clerical Band 3</v>
      </c>
      <c r="I772" s="44">
        <v>4892.9399999999996</v>
      </c>
      <c r="J772" s="45"/>
      <c r="K772" s="45">
        <f t="shared" si="100"/>
        <v>4892.9399999999996</v>
      </c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6">
        <f t="shared" si="101"/>
        <v>0</v>
      </c>
      <c r="X772" s="45">
        <f t="shared" si="102"/>
        <v>4892.9399999999996</v>
      </c>
      <c r="Y772" s="45">
        <f t="shared" si="108"/>
        <v>0</v>
      </c>
      <c r="Z772" s="46">
        <f t="shared" si="103"/>
        <v>0</v>
      </c>
      <c r="AA772" s="46">
        <f t="shared" si="104"/>
        <v>0</v>
      </c>
      <c r="AB772" s="46">
        <f t="shared" si="105"/>
        <v>0</v>
      </c>
      <c r="AC772" s="45"/>
      <c r="AF772" s="33">
        <f t="shared" si="106"/>
        <v>0</v>
      </c>
      <c r="AH772" s="24">
        <f t="shared" si="107"/>
        <v>0</v>
      </c>
    </row>
    <row r="773" spans="1:34" x14ac:dyDescent="0.35">
      <c r="A773" t="s">
        <v>801</v>
      </c>
      <c r="C773" s="26" t="s">
        <v>3440</v>
      </c>
      <c r="D773" s="26" t="s">
        <v>3602</v>
      </c>
      <c r="E773" s="19" t="s">
        <v>1790</v>
      </c>
      <c r="F773" s="26" t="s">
        <v>3441</v>
      </c>
      <c r="G773" s="26" t="s">
        <v>3442</v>
      </c>
      <c r="H773" s="19" t="str">
        <f>VLOOKUP(E773,Subjective!$A$5:$B$1439,2,FALSE)</f>
        <v>Admin &amp; Clerical Band 5</v>
      </c>
      <c r="I773" s="44">
        <v>472.47</v>
      </c>
      <c r="J773" s="45"/>
      <c r="K773" s="45">
        <f t="shared" si="100"/>
        <v>472.47</v>
      </c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6">
        <f t="shared" si="101"/>
        <v>0</v>
      </c>
      <c r="X773" s="45">
        <f t="shared" si="102"/>
        <v>472.47</v>
      </c>
      <c r="Y773" s="45">
        <f t="shared" si="108"/>
        <v>0</v>
      </c>
      <c r="Z773" s="46">
        <f t="shared" si="103"/>
        <v>0</v>
      </c>
      <c r="AA773" s="46">
        <f t="shared" si="104"/>
        <v>0</v>
      </c>
      <c r="AB773" s="46">
        <f t="shared" si="105"/>
        <v>0</v>
      </c>
      <c r="AC773" s="45"/>
      <c r="AF773" s="33">
        <f t="shared" si="106"/>
        <v>0</v>
      </c>
      <c r="AH773" s="24">
        <f t="shared" si="107"/>
        <v>0</v>
      </c>
    </row>
    <row r="774" spans="1:34" x14ac:dyDescent="0.35">
      <c r="A774" t="s">
        <v>802</v>
      </c>
      <c r="C774" s="26" t="s">
        <v>3440</v>
      </c>
      <c r="D774" s="26" t="s">
        <v>3602</v>
      </c>
      <c r="E774" s="19">
        <v>32200</v>
      </c>
      <c r="F774" s="26" t="s">
        <v>3441</v>
      </c>
      <c r="G774" s="26" t="s">
        <v>3442</v>
      </c>
      <c r="H774" s="19" t="str">
        <f>VLOOKUP(E774,Subjective!$A$5:$B$1439,2,FALSE)</f>
        <v>External Contracts : Catering</v>
      </c>
      <c r="I774" s="44">
        <v>461.25</v>
      </c>
      <c r="J774" s="45"/>
      <c r="K774" s="45">
        <f t="shared" si="100"/>
        <v>461.25</v>
      </c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6">
        <f t="shared" si="101"/>
        <v>0</v>
      </c>
      <c r="X774" s="45">
        <f t="shared" si="102"/>
        <v>0</v>
      </c>
      <c r="Y774" s="45">
        <f t="shared" si="108"/>
        <v>461.25</v>
      </c>
      <c r="Z774" s="46">
        <f t="shared" si="103"/>
        <v>0</v>
      </c>
      <c r="AA774" s="46">
        <f t="shared" si="104"/>
        <v>0</v>
      </c>
      <c r="AB774" s="46">
        <f t="shared" si="105"/>
        <v>0</v>
      </c>
      <c r="AC774" s="45"/>
      <c r="AF774" s="33">
        <f t="shared" si="106"/>
        <v>0</v>
      </c>
      <c r="AH774" s="24">
        <f t="shared" si="107"/>
        <v>0</v>
      </c>
    </row>
    <row r="775" spans="1:34" x14ac:dyDescent="0.35">
      <c r="A775" t="s">
        <v>803</v>
      </c>
      <c r="C775" s="26" t="s">
        <v>3440</v>
      </c>
      <c r="D775" s="26" t="s">
        <v>3602</v>
      </c>
      <c r="E775" s="19">
        <v>33610</v>
      </c>
      <c r="F775" s="26" t="s">
        <v>3441</v>
      </c>
      <c r="G775" s="26" t="s">
        <v>3442</v>
      </c>
      <c r="H775" s="19" t="str">
        <f>VLOOKUP(E775,Subjective!$A$5:$B$1439,2,FALSE)</f>
        <v>Travel &amp; Subsistence</v>
      </c>
      <c r="I775" s="44">
        <v>536.97</v>
      </c>
      <c r="J775" s="45"/>
      <c r="K775" s="45">
        <f t="shared" si="100"/>
        <v>536.97</v>
      </c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6">
        <f t="shared" si="101"/>
        <v>0</v>
      </c>
      <c r="X775" s="45">
        <f t="shared" si="102"/>
        <v>0</v>
      </c>
      <c r="Y775" s="45">
        <f t="shared" si="108"/>
        <v>536.97</v>
      </c>
      <c r="Z775" s="46">
        <f t="shared" si="103"/>
        <v>0</v>
      </c>
      <c r="AA775" s="46">
        <f t="shared" si="104"/>
        <v>0</v>
      </c>
      <c r="AB775" s="46">
        <f t="shared" si="105"/>
        <v>0</v>
      </c>
      <c r="AC775" s="45"/>
      <c r="AF775" s="33">
        <f t="shared" si="106"/>
        <v>0</v>
      </c>
      <c r="AH775" s="24">
        <f t="shared" si="107"/>
        <v>0</v>
      </c>
    </row>
    <row r="776" spans="1:34" x14ac:dyDescent="0.35">
      <c r="A776" t="s">
        <v>804</v>
      </c>
      <c r="C776" s="26" t="s">
        <v>3440</v>
      </c>
      <c r="D776" s="26" t="s">
        <v>3602</v>
      </c>
      <c r="E776" s="19">
        <v>34200</v>
      </c>
      <c r="F776" s="26" t="s">
        <v>3441</v>
      </c>
      <c r="G776" s="26" t="s">
        <v>3442</v>
      </c>
      <c r="H776" s="19" t="str">
        <f>VLOOKUP(E776,Subjective!$A$5:$B$1439,2,FALSE)</f>
        <v>Training Expenses</v>
      </c>
      <c r="I776" s="44">
        <v>3120</v>
      </c>
      <c r="J776" s="45"/>
      <c r="K776" s="45">
        <f t="shared" si="100"/>
        <v>3120</v>
      </c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6">
        <f t="shared" si="101"/>
        <v>0</v>
      </c>
      <c r="X776" s="45">
        <f t="shared" si="102"/>
        <v>0</v>
      </c>
      <c r="Y776" s="45">
        <f t="shared" si="108"/>
        <v>3120</v>
      </c>
      <c r="Z776" s="46">
        <f t="shared" si="103"/>
        <v>0</v>
      </c>
      <c r="AA776" s="46">
        <f t="shared" si="104"/>
        <v>0</v>
      </c>
      <c r="AB776" s="46">
        <f t="shared" si="105"/>
        <v>0</v>
      </c>
      <c r="AC776" s="45"/>
      <c r="AF776" s="33">
        <f t="shared" si="106"/>
        <v>0</v>
      </c>
      <c r="AH776" s="24">
        <f t="shared" si="107"/>
        <v>0</v>
      </c>
    </row>
    <row r="777" spans="1:34" x14ac:dyDescent="0.35">
      <c r="A777" t="s">
        <v>805</v>
      </c>
      <c r="C777" s="26" t="s">
        <v>3440</v>
      </c>
      <c r="D777" s="26" t="s">
        <v>3602</v>
      </c>
      <c r="E777" s="19">
        <v>34230</v>
      </c>
      <c r="F777" s="26" t="s">
        <v>3441</v>
      </c>
      <c r="G777" s="26" t="s">
        <v>3442</v>
      </c>
      <c r="H777" s="19" t="str">
        <f>VLOOKUP(E777,Subjective!$A$5:$B$1439,2,FALSE)</f>
        <v>ALS Courses / Training</v>
      </c>
      <c r="I777" s="44">
        <v>3780.13</v>
      </c>
      <c r="J777" s="45"/>
      <c r="K777" s="45">
        <f t="shared" si="100"/>
        <v>3780.13</v>
      </c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6">
        <f t="shared" si="101"/>
        <v>0</v>
      </c>
      <c r="X777" s="45">
        <f t="shared" si="102"/>
        <v>0</v>
      </c>
      <c r="Y777" s="45">
        <f t="shared" si="108"/>
        <v>3780.13</v>
      </c>
      <c r="Z777" s="46">
        <f t="shared" si="103"/>
        <v>0</v>
      </c>
      <c r="AA777" s="46">
        <f t="shared" si="104"/>
        <v>0</v>
      </c>
      <c r="AB777" s="46">
        <f t="shared" si="105"/>
        <v>0</v>
      </c>
      <c r="AC777" s="45"/>
      <c r="AF777" s="33">
        <f t="shared" si="106"/>
        <v>0</v>
      </c>
      <c r="AH777" s="24">
        <f t="shared" si="107"/>
        <v>0</v>
      </c>
    </row>
    <row r="778" spans="1:34" x14ac:dyDescent="0.35">
      <c r="A778" t="s">
        <v>806</v>
      </c>
      <c r="C778" s="26" t="s">
        <v>3440</v>
      </c>
      <c r="D778" s="26" t="s">
        <v>3602</v>
      </c>
      <c r="E778" s="19">
        <v>35220</v>
      </c>
      <c r="F778" s="26" t="s">
        <v>3441</v>
      </c>
      <c r="G778" s="26" t="s">
        <v>3442</v>
      </c>
      <c r="H778" s="19" t="str">
        <f>VLOOKUP(E778,Subjective!$A$5:$B$1439,2,FALSE)</f>
        <v>Premises Lease Rent</v>
      </c>
      <c r="I778" s="44">
        <v>513.48</v>
      </c>
      <c r="J778" s="45"/>
      <c r="K778" s="45">
        <f t="shared" si="100"/>
        <v>513.48</v>
      </c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6">
        <f t="shared" si="101"/>
        <v>0</v>
      </c>
      <c r="X778" s="45">
        <f t="shared" si="102"/>
        <v>0</v>
      </c>
      <c r="Y778" s="45">
        <f t="shared" si="108"/>
        <v>513.48</v>
      </c>
      <c r="Z778" s="46">
        <f t="shared" si="103"/>
        <v>0</v>
      </c>
      <c r="AA778" s="46">
        <f t="shared" si="104"/>
        <v>0</v>
      </c>
      <c r="AB778" s="46">
        <f t="shared" si="105"/>
        <v>0</v>
      </c>
      <c r="AC778" s="45"/>
      <c r="AF778" s="33">
        <f t="shared" si="106"/>
        <v>0</v>
      </c>
      <c r="AH778" s="24">
        <f t="shared" si="107"/>
        <v>0</v>
      </c>
    </row>
    <row r="779" spans="1:34" x14ac:dyDescent="0.35">
      <c r="A779" t="s">
        <v>807</v>
      </c>
      <c r="C779" s="26" t="s">
        <v>3440</v>
      </c>
      <c r="D779" s="26" t="s">
        <v>3603</v>
      </c>
      <c r="E779" s="19" t="s">
        <v>1641</v>
      </c>
      <c r="F779" s="26" t="s">
        <v>3441</v>
      </c>
      <c r="G779" s="26" t="s">
        <v>3442</v>
      </c>
      <c r="H779" s="19" t="str">
        <f>VLOOKUP(E779,Subjective!$A$5:$B$1439,2,FALSE)</f>
        <v>Pharmacy Technician Band 6</v>
      </c>
      <c r="I779" s="44">
        <v>9658.08</v>
      </c>
      <c r="J779" s="45"/>
      <c r="K779" s="45">
        <f t="shared" si="100"/>
        <v>9658.08</v>
      </c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6">
        <f t="shared" si="101"/>
        <v>0</v>
      </c>
      <c r="X779" s="45">
        <f t="shared" si="102"/>
        <v>9658.08</v>
      </c>
      <c r="Y779" s="45">
        <f t="shared" si="108"/>
        <v>0</v>
      </c>
      <c r="Z779" s="46">
        <f t="shared" si="103"/>
        <v>0</v>
      </c>
      <c r="AA779" s="46">
        <f t="shared" si="104"/>
        <v>0</v>
      </c>
      <c r="AB779" s="46">
        <f t="shared" si="105"/>
        <v>0</v>
      </c>
      <c r="AC779" s="45"/>
      <c r="AF779" s="33">
        <f t="shared" si="106"/>
        <v>0</v>
      </c>
      <c r="AH779" s="24">
        <f t="shared" si="107"/>
        <v>0</v>
      </c>
    </row>
    <row r="780" spans="1:34" x14ac:dyDescent="0.35">
      <c r="A780" t="s">
        <v>808</v>
      </c>
      <c r="C780" s="26" t="s">
        <v>3440</v>
      </c>
      <c r="D780" s="26" t="s">
        <v>3604</v>
      </c>
      <c r="E780" s="19">
        <v>20683</v>
      </c>
      <c r="F780" s="26" t="s">
        <v>3441</v>
      </c>
      <c r="G780" s="26" t="s">
        <v>3442</v>
      </c>
      <c r="H780" s="19" t="str">
        <f>VLOOKUP(E780,Subjective!$A$5:$B$1439,2,FALSE)</f>
        <v>Senior Manager Band 8C</v>
      </c>
      <c r="I780" s="44">
        <v>19589.3</v>
      </c>
      <c r="J780" s="45"/>
      <c r="K780" s="45">
        <f t="shared" ref="K780:K843" si="109">I780</f>
        <v>19589.3</v>
      </c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6">
        <f t="shared" si="101"/>
        <v>0</v>
      </c>
      <c r="X780" s="45">
        <f t="shared" si="102"/>
        <v>19589.3</v>
      </c>
      <c r="Y780" s="45">
        <f t="shared" si="108"/>
        <v>0</v>
      </c>
      <c r="Z780" s="46">
        <f t="shared" si="103"/>
        <v>0</v>
      </c>
      <c r="AA780" s="46">
        <f t="shared" si="104"/>
        <v>0</v>
      </c>
      <c r="AB780" s="46">
        <f t="shared" si="105"/>
        <v>0</v>
      </c>
      <c r="AC780" s="45"/>
      <c r="AF780" s="33">
        <f t="shared" si="106"/>
        <v>0</v>
      </c>
      <c r="AH780" s="24">
        <f t="shared" si="107"/>
        <v>0</v>
      </c>
    </row>
    <row r="781" spans="1:34" x14ac:dyDescent="0.35">
      <c r="A781" t="s">
        <v>809</v>
      </c>
      <c r="C781" s="26" t="s">
        <v>3440</v>
      </c>
      <c r="D781" s="26" t="s">
        <v>3604</v>
      </c>
      <c r="E781" s="19" t="s">
        <v>1788</v>
      </c>
      <c r="F781" s="26" t="s">
        <v>3441</v>
      </c>
      <c r="G781" s="26" t="s">
        <v>3442</v>
      </c>
      <c r="H781" s="19" t="str">
        <f>VLOOKUP(E781,Subjective!$A$5:$B$1439,2,FALSE)</f>
        <v>Admin &amp; Clerical Band 4</v>
      </c>
      <c r="I781" s="44">
        <v>3742.02</v>
      </c>
      <c r="J781" s="45"/>
      <c r="K781" s="45">
        <f t="shared" si="109"/>
        <v>3742.02</v>
      </c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6">
        <f t="shared" si="101"/>
        <v>0</v>
      </c>
      <c r="X781" s="45">
        <f t="shared" si="102"/>
        <v>3742.02</v>
      </c>
      <c r="Y781" s="45">
        <f t="shared" si="108"/>
        <v>0</v>
      </c>
      <c r="Z781" s="46">
        <f t="shared" si="103"/>
        <v>0</v>
      </c>
      <c r="AA781" s="46">
        <f t="shared" si="104"/>
        <v>0</v>
      </c>
      <c r="AB781" s="46">
        <f t="shared" si="105"/>
        <v>0</v>
      </c>
      <c r="AC781" s="45"/>
      <c r="AF781" s="33">
        <f t="shared" si="106"/>
        <v>0</v>
      </c>
      <c r="AH781" s="24">
        <f t="shared" si="107"/>
        <v>0</v>
      </c>
    </row>
    <row r="782" spans="1:34" x14ac:dyDescent="0.35">
      <c r="A782" t="s">
        <v>810</v>
      </c>
      <c r="C782" s="26" t="s">
        <v>3440</v>
      </c>
      <c r="D782" s="26" t="s">
        <v>3604</v>
      </c>
      <c r="E782" s="19" t="s">
        <v>1792</v>
      </c>
      <c r="F782" s="26" t="s">
        <v>3441</v>
      </c>
      <c r="G782" s="26" t="s">
        <v>3442</v>
      </c>
      <c r="H782" s="19" t="str">
        <f>VLOOKUP(E782,Subjective!$A$5:$B$1439,2,FALSE)</f>
        <v>Admin &amp; Clerical Band 6</v>
      </c>
      <c r="I782" s="44">
        <v>10255.540000000001</v>
      </c>
      <c r="J782" s="45"/>
      <c r="K782" s="45">
        <f t="shared" si="109"/>
        <v>10255.540000000001</v>
      </c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6">
        <f t="shared" ref="W782:W845" si="110">AF782</f>
        <v>0</v>
      </c>
      <c r="X782" s="45">
        <f t="shared" ref="X782:X845" si="111">IF(LEFT(E782,1)="2",I782,0)</f>
        <v>10255.540000000001</v>
      </c>
      <c r="Y782" s="45">
        <f t="shared" si="108"/>
        <v>0</v>
      </c>
      <c r="Z782" s="46">
        <f t="shared" ref="Z782:Z845" si="112">IFERROR(_xlfn.IFS(D782="M350",I782,D782="M360",I782),0)</f>
        <v>0</v>
      </c>
      <c r="AA782" s="46">
        <f t="shared" ref="AA782:AA845" si="113">IFERROR(_xlfn.IFS(D782="M370",I782),0)</f>
        <v>0</v>
      </c>
      <c r="AB782" s="46">
        <f t="shared" ref="AB782:AB845" si="114">IFERROR(_xlfn.IFS(D782="N100",I782,D782="N102",I782,D782="N103",I782,D782="N104",I782,D782="N105",I782,D782="N106",I782,D782="N107",I782,D782="N108",I782,D782="N109",I782,D782="N110",I782,D782="N111",I782,D782="N112",I782,D782="N113",I782,D782="N114",I782,D782="N115",I782,D782="N116",I782,D782="N117",I782,D782="N118",I782,D782="N119",I782,D782="N120",I782,D782="N121",I782,D782="N122",I782,D782="N123",I782,D782="N124",I782,D782="N125",I782,D782="N126",I782,D782="N127",I782,D782="N128",I782,D782="N129",I782,D782="N130",I782,D782="N132",I782,D782="N133",I782,D782="N134",I782,D782="N135",I782,D782="N136",I782,D782="N137",I782,D782="N138",I782,D782="N140",I782),0)</f>
        <v>0</v>
      </c>
      <c r="AC782" s="45"/>
      <c r="AF782" s="33">
        <f t="shared" ref="AF782:AF845" si="115">IF(AND(E782&gt;=$AE$10,E782&lt;=$AF$10),I782,0)</f>
        <v>0</v>
      </c>
      <c r="AH782" s="24">
        <f t="shared" ref="AH782:AH845" si="116">SUM(U782:AB782)-K782</f>
        <v>0</v>
      </c>
    </row>
    <row r="783" spans="1:34" x14ac:dyDescent="0.35">
      <c r="A783" t="s">
        <v>811</v>
      </c>
      <c r="C783" s="26" t="s">
        <v>3440</v>
      </c>
      <c r="D783" s="26" t="s">
        <v>3604</v>
      </c>
      <c r="E783" s="19" t="s">
        <v>1796</v>
      </c>
      <c r="F783" s="26" t="s">
        <v>3441</v>
      </c>
      <c r="G783" s="26" t="s">
        <v>3442</v>
      </c>
      <c r="H783" s="19" t="str">
        <f>VLOOKUP(E783,Subjective!$A$5:$B$1439,2,FALSE)</f>
        <v>Admin &amp; Clerical Band 8A</v>
      </c>
      <c r="I783" s="44">
        <v>31171.21</v>
      </c>
      <c r="J783" s="45"/>
      <c r="K783" s="45">
        <f t="shared" si="109"/>
        <v>31171.21</v>
      </c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6">
        <f t="shared" si="110"/>
        <v>0</v>
      </c>
      <c r="X783" s="45">
        <f t="shared" si="111"/>
        <v>31171.21</v>
      </c>
      <c r="Y783" s="45">
        <f t="shared" si="108"/>
        <v>0</v>
      </c>
      <c r="Z783" s="46">
        <f t="shared" si="112"/>
        <v>0</v>
      </c>
      <c r="AA783" s="46">
        <f t="shared" si="113"/>
        <v>0</v>
      </c>
      <c r="AB783" s="46">
        <f t="shared" si="114"/>
        <v>0</v>
      </c>
      <c r="AC783" s="45"/>
      <c r="AF783" s="33">
        <f t="shared" si="115"/>
        <v>0</v>
      </c>
      <c r="AH783" s="24">
        <f t="shared" si="116"/>
        <v>0</v>
      </c>
    </row>
    <row r="784" spans="1:34" x14ac:dyDescent="0.35">
      <c r="A784" t="s">
        <v>812</v>
      </c>
      <c r="C784" s="26" t="s">
        <v>3440</v>
      </c>
      <c r="D784" s="26" t="s">
        <v>3604</v>
      </c>
      <c r="E784" s="19">
        <v>33610</v>
      </c>
      <c r="F784" s="26" t="s">
        <v>3441</v>
      </c>
      <c r="G784" s="26" t="s">
        <v>3442</v>
      </c>
      <c r="H784" s="19" t="str">
        <f>VLOOKUP(E784,Subjective!$A$5:$B$1439,2,FALSE)</f>
        <v>Travel &amp; Subsistence</v>
      </c>
      <c r="I784" s="44">
        <v>379.66</v>
      </c>
      <c r="J784" s="45"/>
      <c r="K784" s="45">
        <f t="shared" si="109"/>
        <v>379.66</v>
      </c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6">
        <f t="shared" si="110"/>
        <v>0</v>
      </c>
      <c r="X784" s="45">
        <f t="shared" si="111"/>
        <v>0</v>
      </c>
      <c r="Y784" s="45">
        <f t="shared" si="108"/>
        <v>379.66</v>
      </c>
      <c r="Z784" s="46">
        <f t="shared" si="112"/>
        <v>0</v>
      </c>
      <c r="AA784" s="46">
        <f t="shared" si="113"/>
        <v>0</v>
      </c>
      <c r="AB784" s="46">
        <f t="shared" si="114"/>
        <v>0</v>
      </c>
      <c r="AC784" s="45"/>
      <c r="AF784" s="33">
        <f t="shared" si="115"/>
        <v>0</v>
      </c>
      <c r="AH784" s="24">
        <f t="shared" si="116"/>
        <v>0</v>
      </c>
    </row>
    <row r="785" spans="1:34" x14ac:dyDescent="0.35">
      <c r="A785" t="s">
        <v>813</v>
      </c>
      <c r="C785" s="26" t="s">
        <v>3440</v>
      </c>
      <c r="D785" s="26" t="s">
        <v>3604</v>
      </c>
      <c r="E785" s="19">
        <v>33610</v>
      </c>
      <c r="F785" s="26" t="s">
        <v>3479</v>
      </c>
      <c r="G785" s="26" t="s">
        <v>3442</v>
      </c>
      <c r="H785" s="19" t="str">
        <f>VLOOKUP(E785,Subjective!$A$5:$B$1439,2,FALSE)</f>
        <v>Travel &amp; Subsistence</v>
      </c>
      <c r="I785" s="44">
        <v>193.12</v>
      </c>
      <c r="J785" s="45"/>
      <c r="K785" s="45">
        <f t="shared" si="109"/>
        <v>193.12</v>
      </c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6">
        <f t="shared" si="110"/>
        <v>0</v>
      </c>
      <c r="X785" s="45">
        <f t="shared" si="111"/>
        <v>0</v>
      </c>
      <c r="Y785" s="45">
        <f t="shared" si="108"/>
        <v>193.12</v>
      </c>
      <c r="Z785" s="46">
        <f t="shared" si="112"/>
        <v>0</v>
      </c>
      <c r="AA785" s="46">
        <f t="shared" si="113"/>
        <v>0</v>
      </c>
      <c r="AB785" s="46">
        <f t="shared" si="114"/>
        <v>0</v>
      </c>
      <c r="AC785" s="45"/>
      <c r="AF785" s="33">
        <f t="shared" si="115"/>
        <v>0</v>
      </c>
      <c r="AH785" s="24">
        <f t="shared" si="116"/>
        <v>0</v>
      </c>
    </row>
    <row r="786" spans="1:34" x14ac:dyDescent="0.35">
      <c r="A786" t="s">
        <v>814</v>
      </c>
      <c r="C786" s="26" t="s">
        <v>3440</v>
      </c>
      <c r="D786" s="26" t="s">
        <v>3604</v>
      </c>
      <c r="E786" s="19">
        <v>33610</v>
      </c>
      <c r="F786" s="26" t="s">
        <v>3485</v>
      </c>
      <c r="G786" s="26" t="s">
        <v>3442</v>
      </c>
      <c r="H786" s="19" t="str">
        <f>VLOOKUP(E786,Subjective!$A$5:$B$1439,2,FALSE)</f>
        <v>Travel &amp; Subsistence</v>
      </c>
      <c r="I786" s="44">
        <v>25.2</v>
      </c>
      <c r="J786" s="45"/>
      <c r="K786" s="45">
        <f t="shared" si="109"/>
        <v>25.2</v>
      </c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6">
        <f t="shared" si="110"/>
        <v>0</v>
      </c>
      <c r="X786" s="45">
        <f t="shared" si="111"/>
        <v>0</v>
      </c>
      <c r="Y786" s="45">
        <f t="shared" si="108"/>
        <v>25.2</v>
      </c>
      <c r="Z786" s="46">
        <f t="shared" si="112"/>
        <v>0</v>
      </c>
      <c r="AA786" s="46">
        <f t="shared" si="113"/>
        <v>0</v>
      </c>
      <c r="AB786" s="46">
        <f t="shared" si="114"/>
        <v>0</v>
      </c>
      <c r="AC786" s="45"/>
      <c r="AF786" s="33">
        <f t="shared" si="115"/>
        <v>0</v>
      </c>
      <c r="AH786" s="24">
        <f t="shared" si="116"/>
        <v>0</v>
      </c>
    </row>
    <row r="787" spans="1:34" x14ac:dyDescent="0.35">
      <c r="A787" t="s">
        <v>815</v>
      </c>
      <c r="C787" s="26" t="s">
        <v>3440</v>
      </c>
      <c r="D787" s="26" t="s">
        <v>3605</v>
      </c>
      <c r="E787" s="19">
        <v>32080</v>
      </c>
      <c r="F787" s="26" t="s">
        <v>3441</v>
      </c>
      <c r="G787" s="26" t="s">
        <v>3442</v>
      </c>
      <c r="H787" s="19" t="str">
        <f>VLOOKUP(E787,Subjective!$A$5:$B$1439,2,FALSE)</f>
        <v>Catering Equipment - Leases</v>
      </c>
      <c r="I787" s="44">
        <v>124.75</v>
      </c>
      <c r="J787" s="45"/>
      <c r="K787" s="45">
        <f t="shared" si="109"/>
        <v>124.75</v>
      </c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6">
        <f t="shared" si="110"/>
        <v>0</v>
      </c>
      <c r="X787" s="45">
        <f t="shared" si="111"/>
        <v>0</v>
      </c>
      <c r="Y787" s="45">
        <f t="shared" si="108"/>
        <v>124.75</v>
      </c>
      <c r="Z787" s="46">
        <f t="shared" si="112"/>
        <v>0</v>
      </c>
      <c r="AA787" s="46">
        <f t="shared" si="113"/>
        <v>0</v>
      </c>
      <c r="AB787" s="46">
        <f t="shared" si="114"/>
        <v>0</v>
      </c>
      <c r="AC787" s="45"/>
      <c r="AF787" s="33">
        <f t="shared" si="115"/>
        <v>0</v>
      </c>
      <c r="AH787" s="24">
        <f t="shared" si="116"/>
        <v>0</v>
      </c>
    </row>
    <row r="788" spans="1:34" x14ac:dyDescent="0.35">
      <c r="A788" t="s">
        <v>816</v>
      </c>
      <c r="C788" s="26" t="s">
        <v>3440</v>
      </c>
      <c r="D788" s="26" t="s">
        <v>3605</v>
      </c>
      <c r="E788" s="19">
        <v>33500</v>
      </c>
      <c r="F788" s="26" t="s">
        <v>3441</v>
      </c>
      <c r="G788" s="26" t="s">
        <v>3442</v>
      </c>
      <c r="H788" s="19" t="str">
        <f>VLOOKUP(E788,Subjective!$A$5:$B$1439,2,FALSE)</f>
        <v>Advertising &amp; Staff Recruitment</v>
      </c>
      <c r="I788" s="44">
        <v>1245.75</v>
      </c>
      <c r="J788" s="45"/>
      <c r="K788" s="45">
        <f t="shared" si="109"/>
        <v>1245.75</v>
      </c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6">
        <f t="shared" si="110"/>
        <v>0</v>
      </c>
      <c r="X788" s="45">
        <f t="shared" si="111"/>
        <v>0</v>
      </c>
      <c r="Y788" s="45">
        <f t="shared" si="108"/>
        <v>1245.75</v>
      </c>
      <c r="Z788" s="46">
        <f t="shared" si="112"/>
        <v>0</v>
      </c>
      <c r="AA788" s="46">
        <f t="shared" si="113"/>
        <v>0</v>
      </c>
      <c r="AB788" s="46">
        <f t="shared" si="114"/>
        <v>0</v>
      </c>
      <c r="AC788" s="45"/>
      <c r="AF788" s="33">
        <f t="shared" si="115"/>
        <v>0</v>
      </c>
      <c r="AH788" s="24">
        <f t="shared" si="116"/>
        <v>0</v>
      </c>
    </row>
    <row r="789" spans="1:34" x14ac:dyDescent="0.35">
      <c r="A789" t="s">
        <v>817</v>
      </c>
      <c r="C789" s="26" t="s">
        <v>3440</v>
      </c>
      <c r="D789" s="26" t="s">
        <v>3605</v>
      </c>
      <c r="E789" s="19">
        <v>33610</v>
      </c>
      <c r="F789" s="26" t="s">
        <v>3441</v>
      </c>
      <c r="G789" s="26" t="s">
        <v>3442</v>
      </c>
      <c r="H789" s="19" t="str">
        <f>VLOOKUP(E789,Subjective!$A$5:$B$1439,2,FALSE)</f>
        <v>Travel &amp; Subsistence</v>
      </c>
      <c r="I789" s="44">
        <v>474.4</v>
      </c>
      <c r="J789" s="45"/>
      <c r="K789" s="45">
        <f t="shared" si="109"/>
        <v>474.4</v>
      </c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6">
        <f t="shared" si="110"/>
        <v>0</v>
      </c>
      <c r="X789" s="45">
        <f t="shared" si="111"/>
        <v>0</v>
      </c>
      <c r="Y789" s="45">
        <f t="shared" si="108"/>
        <v>474.4</v>
      </c>
      <c r="Z789" s="46">
        <f t="shared" si="112"/>
        <v>0</v>
      </c>
      <c r="AA789" s="46">
        <f t="shared" si="113"/>
        <v>0</v>
      </c>
      <c r="AB789" s="46">
        <f t="shared" si="114"/>
        <v>0</v>
      </c>
      <c r="AC789" s="45"/>
      <c r="AF789" s="33">
        <f t="shared" si="115"/>
        <v>0</v>
      </c>
      <c r="AH789" s="24">
        <f t="shared" si="116"/>
        <v>0</v>
      </c>
    </row>
    <row r="790" spans="1:34" x14ac:dyDescent="0.35">
      <c r="A790" t="s">
        <v>818</v>
      </c>
      <c r="C790" s="26" t="s">
        <v>3440</v>
      </c>
      <c r="D790" s="26" t="s">
        <v>3605</v>
      </c>
      <c r="E790" s="19">
        <v>34200</v>
      </c>
      <c r="F790" s="26" t="s">
        <v>3441</v>
      </c>
      <c r="G790" s="26" t="s">
        <v>3442</v>
      </c>
      <c r="H790" s="19" t="str">
        <f>VLOOKUP(E790,Subjective!$A$5:$B$1439,2,FALSE)</f>
        <v>Training Expenses</v>
      </c>
      <c r="I790" s="44">
        <v>12885.94</v>
      </c>
      <c r="J790" s="45"/>
      <c r="K790" s="45">
        <f t="shared" si="109"/>
        <v>12885.94</v>
      </c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6">
        <f t="shared" si="110"/>
        <v>0</v>
      </c>
      <c r="X790" s="45">
        <f t="shared" si="111"/>
        <v>0</v>
      </c>
      <c r="Y790" s="45">
        <f t="shared" si="108"/>
        <v>12885.94</v>
      </c>
      <c r="Z790" s="46">
        <f t="shared" si="112"/>
        <v>0</v>
      </c>
      <c r="AA790" s="46">
        <f t="shared" si="113"/>
        <v>0</v>
      </c>
      <c r="AB790" s="46">
        <f t="shared" si="114"/>
        <v>0</v>
      </c>
      <c r="AC790" s="45"/>
      <c r="AF790" s="33">
        <f t="shared" si="115"/>
        <v>0</v>
      </c>
      <c r="AH790" s="24">
        <f t="shared" si="116"/>
        <v>0</v>
      </c>
    </row>
    <row r="791" spans="1:34" x14ac:dyDescent="0.35">
      <c r="A791" t="s">
        <v>819</v>
      </c>
      <c r="C791" s="26" t="s">
        <v>3440</v>
      </c>
      <c r="D791" s="26" t="s">
        <v>3606</v>
      </c>
      <c r="E791" s="19">
        <v>20681</v>
      </c>
      <c r="F791" s="26" t="s">
        <v>3466</v>
      </c>
      <c r="G791" s="26" t="s">
        <v>3448</v>
      </c>
      <c r="H791" s="19" t="str">
        <f>VLOOKUP(E791,Subjective!$A$5:$B$1439,2,FALSE)</f>
        <v>Senior Manager Band 8A</v>
      </c>
      <c r="I791" s="44">
        <v>14651.59</v>
      </c>
      <c r="J791" s="45"/>
      <c r="K791" s="45">
        <f t="shared" si="109"/>
        <v>14651.59</v>
      </c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6">
        <f t="shared" si="110"/>
        <v>0</v>
      </c>
      <c r="X791" s="45">
        <f t="shared" si="111"/>
        <v>14651.59</v>
      </c>
      <c r="Y791" s="45">
        <f t="shared" si="108"/>
        <v>0</v>
      </c>
      <c r="Z791" s="46">
        <f t="shared" si="112"/>
        <v>0</v>
      </c>
      <c r="AA791" s="46">
        <f t="shared" si="113"/>
        <v>0</v>
      </c>
      <c r="AB791" s="46">
        <f t="shared" si="114"/>
        <v>0</v>
      </c>
      <c r="AC791" s="45"/>
      <c r="AF791" s="33">
        <f t="shared" si="115"/>
        <v>0</v>
      </c>
      <c r="AH791" s="24">
        <f t="shared" si="116"/>
        <v>0</v>
      </c>
    </row>
    <row r="792" spans="1:34" x14ac:dyDescent="0.35">
      <c r="A792" t="s">
        <v>820</v>
      </c>
      <c r="C792" s="26" t="s">
        <v>3440</v>
      </c>
      <c r="D792" s="26" t="s">
        <v>3606</v>
      </c>
      <c r="E792" s="19" t="s">
        <v>1341</v>
      </c>
      <c r="F792" s="26" t="s">
        <v>3441</v>
      </c>
      <c r="G792" s="26" t="s">
        <v>3442</v>
      </c>
      <c r="H792" s="19" t="str">
        <f>VLOOKUP(E792,Subjective!$A$5:$B$1439,2,FALSE)</f>
        <v>Nurse Manager Band 8A</v>
      </c>
      <c r="I792" s="44">
        <v>15026.25</v>
      </c>
      <c r="J792" s="45"/>
      <c r="K792" s="45">
        <f t="shared" si="109"/>
        <v>15026.25</v>
      </c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6">
        <f t="shared" si="110"/>
        <v>0</v>
      </c>
      <c r="X792" s="45">
        <f t="shared" si="111"/>
        <v>15026.25</v>
      </c>
      <c r="Y792" s="45">
        <f t="shared" si="108"/>
        <v>0</v>
      </c>
      <c r="Z792" s="46">
        <f t="shared" si="112"/>
        <v>0</v>
      </c>
      <c r="AA792" s="46">
        <f t="shared" si="113"/>
        <v>0</v>
      </c>
      <c r="AB792" s="46">
        <f t="shared" si="114"/>
        <v>0</v>
      </c>
      <c r="AC792" s="45"/>
      <c r="AF792" s="33">
        <f t="shared" si="115"/>
        <v>0</v>
      </c>
      <c r="AH792" s="24">
        <f t="shared" si="116"/>
        <v>0</v>
      </c>
    </row>
    <row r="793" spans="1:34" x14ac:dyDescent="0.35">
      <c r="A793" t="s">
        <v>821</v>
      </c>
      <c r="C793" s="26" t="s">
        <v>3440</v>
      </c>
      <c r="D793" s="26" t="s">
        <v>3606</v>
      </c>
      <c r="E793" s="19" t="s">
        <v>1786</v>
      </c>
      <c r="F793" s="26" t="s">
        <v>3441</v>
      </c>
      <c r="G793" s="26" t="s">
        <v>3442</v>
      </c>
      <c r="H793" s="19" t="str">
        <f>VLOOKUP(E793,Subjective!$A$5:$B$1439,2,FALSE)</f>
        <v>Admin &amp; Clerical Band 3</v>
      </c>
      <c r="I793" s="44">
        <v>5409.21</v>
      </c>
      <c r="J793" s="45"/>
      <c r="K793" s="45">
        <f t="shared" si="109"/>
        <v>5409.21</v>
      </c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6">
        <f t="shared" si="110"/>
        <v>0</v>
      </c>
      <c r="X793" s="45">
        <f t="shared" si="111"/>
        <v>5409.21</v>
      </c>
      <c r="Y793" s="45">
        <f t="shared" si="108"/>
        <v>0</v>
      </c>
      <c r="Z793" s="46">
        <f t="shared" si="112"/>
        <v>0</v>
      </c>
      <c r="AA793" s="46">
        <f t="shared" si="113"/>
        <v>0</v>
      </c>
      <c r="AB793" s="46">
        <f t="shared" si="114"/>
        <v>0</v>
      </c>
      <c r="AC793" s="45"/>
      <c r="AF793" s="33">
        <f t="shared" si="115"/>
        <v>0</v>
      </c>
      <c r="AH793" s="24">
        <f t="shared" si="116"/>
        <v>0</v>
      </c>
    </row>
    <row r="794" spans="1:34" x14ac:dyDescent="0.35">
      <c r="A794" t="s">
        <v>822</v>
      </c>
      <c r="C794" s="26" t="s">
        <v>3440</v>
      </c>
      <c r="D794" s="26" t="s">
        <v>3606</v>
      </c>
      <c r="E794" s="19" t="s">
        <v>1788</v>
      </c>
      <c r="F794" s="26" t="s">
        <v>3441</v>
      </c>
      <c r="G794" s="26" t="s">
        <v>3442</v>
      </c>
      <c r="H794" s="19" t="str">
        <f>VLOOKUP(E794,Subjective!$A$5:$B$1439,2,FALSE)</f>
        <v>Admin &amp; Clerical Band 4</v>
      </c>
      <c r="I794" s="44">
        <v>5852.89</v>
      </c>
      <c r="J794" s="45"/>
      <c r="K794" s="45">
        <f t="shared" si="109"/>
        <v>5852.89</v>
      </c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6">
        <f t="shared" si="110"/>
        <v>0</v>
      </c>
      <c r="X794" s="45">
        <f t="shared" si="111"/>
        <v>5852.89</v>
      </c>
      <c r="Y794" s="45">
        <f t="shared" si="108"/>
        <v>0</v>
      </c>
      <c r="Z794" s="46">
        <f t="shared" si="112"/>
        <v>0</v>
      </c>
      <c r="AA794" s="46">
        <f t="shared" si="113"/>
        <v>0</v>
      </c>
      <c r="AB794" s="46">
        <f t="shared" si="114"/>
        <v>0</v>
      </c>
      <c r="AC794" s="45"/>
      <c r="AF794" s="33">
        <f t="shared" si="115"/>
        <v>0</v>
      </c>
      <c r="AH794" s="24">
        <f t="shared" si="116"/>
        <v>0</v>
      </c>
    </row>
    <row r="795" spans="1:34" x14ac:dyDescent="0.35">
      <c r="A795" t="s">
        <v>823</v>
      </c>
      <c r="C795" s="26" t="s">
        <v>3440</v>
      </c>
      <c r="D795" s="26" t="s">
        <v>3606</v>
      </c>
      <c r="E795" s="19" t="s">
        <v>1792</v>
      </c>
      <c r="F795" s="26" t="s">
        <v>3441</v>
      </c>
      <c r="G795" s="26" t="s">
        <v>3442</v>
      </c>
      <c r="H795" s="19" t="str">
        <f>VLOOKUP(E795,Subjective!$A$5:$B$1439,2,FALSE)</f>
        <v>Admin &amp; Clerical Band 6</v>
      </c>
      <c r="I795" s="44">
        <v>5390.37</v>
      </c>
      <c r="J795" s="45"/>
      <c r="K795" s="45">
        <f t="shared" si="109"/>
        <v>5390.37</v>
      </c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6">
        <f t="shared" si="110"/>
        <v>0</v>
      </c>
      <c r="X795" s="45">
        <f t="shared" si="111"/>
        <v>5390.37</v>
      </c>
      <c r="Y795" s="45">
        <f t="shared" si="108"/>
        <v>0</v>
      </c>
      <c r="Z795" s="46">
        <f t="shared" si="112"/>
        <v>0</v>
      </c>
      <c r="AA795" s="46">
        <f t="shared" si="113"/>
        <v>0</v>
      </c>
      <c r="AB795" s="46">
        <f t="shared" si="114"/>
        <v>0</v>
      </c>
      <c r="AC795" s="45"/>
      <c r="AF795" s="33">
        <f t="shared" si="115"/>
        <v>0</v>
      </c>
      <c r="AH795" s="24">
        <f t="shared" si="116"/>
        <v>0</v>
      </c>
    </row>
    <row r="796" spans="1:34" x14ac:dyDescent="0.35">
      <c r="A796" t="s">
        <v>824</v>
      </c>
      <c r="C796" s="26" t="s">
        <v>3440</v>
      </c>
      <c r="D796" s="26" t="s">
        <v>3606</v>
      </c>
      <c r="E796" s="19" t="s">
        <v>1796</v>
      </c>
      <c r="F796" s="26" t="s">
        <v>3441</v>
      </c>
      <c r="G796" s="26" t="s">
        <v>3442</v>
      </c>
      <c r="H796" s="19" t="str">
        <f>VLOOKUP(E796,Subjective!$A$5:$B$1439,2,FALSE)</f>
        <v>Admin &amp; Clerical Band 8A</v>
      </c>
      <c r="I796" s="44">
        <v>15449.29</v>
      </c>
      <c r="J796" s="45"/>
      <c r="K796" s="45">
        <f t="shared" si="109"/>
        <v>15449.29</v>
      </c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6">
        <f t="shared" si="110"/>
        <v>0</v>
      </c>
      <c r="X796" s="45">
        <f t="shared" si="111"/>
        <v>15449.29</v>
      </c>
      <c r="Y796" s="45">
        <f t="shared" ref="Y796:Y859" si="117">IF((X796+Z796+AA796+AB796+U796+V796+W796)=0,I796,0)</f>
        <v>0</v>
      </c>
      <c r="Z796" s="46">
        <f t="shared" si="112"/>
        <v>0</v>
      </c>
      <c r="AA796" s="46">
        <f t="shared" si="113"/>
        <v>0</v>
      </c>
      <c r="AB796" s="46">
        <f t="shared" si="114"/>
        <v>0</v>
      </c>
      <c r="AC796" s="45"/>
      <c r="AF796" s="33">
        <f t="shared" si="115"/>
        <v>0</v>
      </c>
      <c r="AH796" s="24">
        <f t="shared" si="116"/>
        <v>0</v>
      </c>
    </row>
    <row r="797" spans="1:34" x14ac:dyDescent="0.35">
      <c r="A797" t="s">
        <v>825</v>
      </c>
      <c r="C797" s="26" t="s">
        <v>3440</v>
      </c>
      <c r="D797" s="26" t="s">
        <v>3606</v>
      </c>
      <c r="E797" s="19" t="s">
        <v>1798</v>
      </c>
      <c r="F797" s="26" t="s">
        <v>3556</v>
      </c>
      <c r="G797" s="26" t="s">
        <v>3442</v>
      </c>
      <c r="H797" s="19" t="str">
        <f>VLOOKUP(E797,Subjective!$A$5:$B$1439,2,FALSE)</f>
        <v>Admin &amp; Clerical Band 8B</v>
      </c>
      <c r="I797" s="44">
        <v>12942.44</v>
      </c>
      <c r="J797" s="45"/>
      <c r="K797" s="45">
        <f t="shared" si="109"/>
        <v>12942.44</v>
      </c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6">
        <f t="shared" si="110"/>
        <v>0</v>
      </c>
      <c r="X797" s="45">
        <f t="shared" si="111"/>
        <v>12942.44</v>
      </c>
      <c r="Y797" s="45">
        <f t="shared" si="117"/>
        <v>0</v>
      </c>
      <c r="Z797" s="46">
        <f t="shared" si="112"/>
        <v>0</v>
      </c>
      <c r="AA797" s="46">
        <f t="shared" si="113"/>
        <v>0</v>
      </c>
      <c r="AB797" s="46">
        <f t="shared" si="114"/>
        <v>0</v>
      </c>
      <c r="AC797" s="45"/>
      <c r="AF797" s="33">
        <f t="shared" si="115"/>
        <v>0</v>
      </c>
      <c r="AH797" s="24">
        <f t="shared" si="116"/>
        <v>0</v>
      </c>
    </row>
    <row r="798" spans="1:34" x14ac:dyDescent="0.35">
      <c r="A798" t="s">
        <v>826</v>
      </c>
      <c r="C798" s="26" t="s">
        <v>3440</v>
      </c>
      <c r="D798" s="26" t="s">
        <v>3606</v>
      </c>
      <c r="E798" s="19">
        <v>33610</v>
      </c>
      <c r="F798" s="26" t="s">
        <v>3441</v>
      </c>
      <c r="G798" s="26" t="s">
        <v>3442</v>
      </c>
      <c r="H798" s="19" t="str">
        <f>VLOOKUP(E798,Subjective!$A$5:$B$1439,2,FALSE)</f>
        <v>Travel &amp; Subsistence</v>
      </c>
      <c r="I798" s="44">
        <v>12</v>
      </c>
      <c r="J798" s="45"/>
      <c r="K798" s="45">
        <f t="shared" si="109"/>
        <v>12</v>
      </c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6">
        <f t="shared" si="110"/>
        <v>0</v>
      </c>
      <c r="X798" s="45">
        <f t="shared" si="111"/>
        <v>0</v>
      </c>
      <c r="Y798" s="45">
        <f t="shared" si="117"/>
        <v>12</v>
      </c>
      <c r="Z798" s="46">
        <f t="shared" si="112"/>
        <v>0</v>
      </c>
      <c r="AA798" s="46">
        <f t="shared" si="113"/>
        <v>0</v>
      </c>
      <c r="AB798" s="46">
        <f t="shared" si="114"/>
        <v>0</v>
      </c>
      <c r="AC798" s="45"/>
      <c r="AF798" s="33">
        <f t="shared" si="115"/>
        <v>0</v>
      </c>
      <c r="AH798" s="24">
        <f t="shared" si="116"/>
        <v>0</v>
      </c>
    </row>
    <row r="799" spans="1:34" x14ac:dyDescent="0.35">
      <c r="A799" t="s">
        <v>827</v>
      </c>
      <c r="C799" s="26" t="s">
        <v>3440</v>
      </c>
      <c r="D799" s="26" t="s">
        <v>3606</v>
      </c>
      <c r="E799" s="19">
        <v>33610</v>
      </c>
      <c r="F799" s="26" t="s">
        <v>3479</v>
      </c>
      <c r="G799" s="26" t="s">
        <v>3442</v>
      </c>
      <c r="H799" s="19" t="str">
        <f>VLOOKUP(E799,Subjective!$A$5:$B$1439,2,FALSE)</f>
        <v>Travel &amp; Subsistence</v>
      </c>
      <c r="I799" s="44">
        <v>82.35</v>
      </c>
      <c r="J799" s="45"/>
      <c r="K799" s="45">
        <f t="shared" si="109"/>
        <v>82.35</v>
      </c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6">
        <f t="shared" si="110"/>
        <v>0</v>
      </c>
      <c r="X799" s="45">
        <f t="shared" si="111"/>
        <v>0</v>
      </c>
      <c r="Y799" s="45">
        <f t="shared" si="117"/>
        <v>82.35</v>
      </c>
      <c r="Z799" s="46">
        <f t="shared" si="112"/>
        <v>0</v>
      </c>
      <c r="AA799" s="46">
        <f t="shared" si="113"/>
        <v>0</v>
      </c>
      <c r="AB799" s="46">
        <f t="shared" si="114"/>
        <v>0</v>
      </c>
      <c r="AC799" s="45"/>
      <c r="AF799" s="33">
        <f t="shared" si="115"/>
        <v>0</v>
      </c>
      <c r="AH799" s="24">
        <f t="shared" si="116"/>
        <v>0</v>
      </c>
    </row>
    <row r="800" spans="1:34" x14ac:dyDescent="0.35">
      <c r="A800" t="s">
        <v>828</v>
      </c>
      <c r="C800" s="26" t="s">
        <v>3440</v>
      </c>
      <c r="D800" s="26" t="s">
        <v>3606</v>
      </c>
      <c r="E800" s="19">
        <v>33610</v>
      </c>
      <c r="F800" s="26" t="s">
        <v>3485</v>
      </c>
      <c r="G800" s="26" t="s">
        <v>3442</v>
      </c>
      <c r="H800" s="19" t="str">
        <f>VLOOKUP(E800,Subjective!$A$5:$B$1439,2,FALSE)</f>
        <v>Travel &amp; Subsistence</v>
      </c>
      <c r="I800" s="44">
        <v>223.53</v>
      </c>
      <c r="J800" s="45"/>
      <c r="K800" s="45">
        <f t="shared" si="109"/>
        <v>223.53</v>
      </c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6">
        <f t="shared" si="110"/>
        <v>0</v>
      </c>
      <c r="X800" s="45">
        <f t="shared" si="111"/>
        <v>0</v>
      </c>
      <c r="Y800" s="45">
        <f t="shared" si="117"/>
        <v>223.53</v>
      </c>
      <c r="Z800" s="46">
        <f t="shared" si="112"/>
        <v>0</v>
      </c>
      <c r="AA800" s="46">
        <f t="shared" si="113"/>
        <v>0</v>
      </c>
      <c r="AB800" s="46">
        <f t="shared" si="114"/>
        <v>0</v>
      </c>
      <c r="AC800" s="45"/>
      <c r="AF800" s="33">
        <f t="shared" si="115"/>
        <v>0</v>
      </c>
      <c r="AH800" s="24">
        <f t="shared" si="116"/>
        <v>0</v>
      </c>
    </row>
    <row r="801" spans="1:34" x14ac:dyDescent="0.35">
      <c r="A801" t="s">
        <v>829</v>
      </c>
      <c r="C801" s="26" t="s">
        <v>3440</v>
      </c>
      <c r="D801" s="26" t="s">
        <v>3607</v>
      </c>
      <c r="E801" s="19">
        <v>33650</v>
      </c>
      <c r="F801" s="26" t="s">
        <v>3556</v>
      </c>
      <c r="G801" s="26" t="s">
        <v>3442</v>
      </c>
      <c r="H801" s="19" t="str">
        <f>VLOOKUP(E801,Subjective!$A$5:$B$1439,2,FALSE)</f>
        <v>Training Travel &amp; Subsistence</v>
      </c>
      <c r="I801" s="44">
        <v>30500</v>
      </c>
      <c r="J801" s="45"/>
      <c r="K801" s="45">
        <f t="shared" si="109"/>
        <v>30500</v>
      </c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6">
        <f t="shared" si="110"/>
        <v>0</v>
      </c>
      <c r="X801" s="45">
        <f t="shared" si="111"/>
        <v>0</v>
      </c>
      <c r="Y801" s="45">
        <f t="shared" si="117"/>
        <v>0</v>
      </c>
      <c r="Z801" s="46">
        <f t="shared" si="112"/>
        <v>0</v>
      </c>
      <c r="AA801" s="46">
        <f t="shared" si="113"/>
        <v>0</v>
      </c>
      <c r="AB801" s="46">
        <f t="shared" si="114"/>
        <v>30500</v>
      </c>
      <c r="AC801" s="45"/>
      <c r="AF801" s="33">
        <f t="shared" si="115"/>
        <v>0</v>
      </c>
      <c r="AH801" s="24">
        <f t="shared" si="116"/>
        <v>0</v>
      </c>
    </row>
    <row r="802" spans="1:34" x14ac:dyDescent="0.35">
      <c r="A802" t="s">
        <v>830</v>
      </c>
      <c r="C802" s="26" t="s">
        <v>3440</v>
      </c>
      <c r="D802" s="26" t="s">
        <v>3607</v>
      </c>
      <c r="E802" s="19">
        <v>33650</v>
      </c>
      <c r="F802" s="26" t="s">
        <v>3608</v>
      </c>
      <c r="G802" s="26" t="s">
        <v>3442</v>
      </c>
      <c r="H802" s="19" t="str">
        <f>VLOOKUP(E802,Subjective!$A$5:$B$1439,2,FALSE)</f>
        <v>Training Travel &amp; Subsistence</v>
      </c>
      <c r="I802" s="44">
        <v>4000</v>
      </c>
      <c r="J802" s="45"/>
      <c r="K802" s="45">
        <f t="shared" si="109"/>
        <v>4000</v>
      </c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6">
        <f t="shared" si="110"/>
        <v>0</v>
      </c>
      <c r="X802" s="45">
        <f t="shared" si="111"/>
        <v>0</v>
      </c>
      <c r="Y802" s="45">
        <f t="shared" si="117"/>
        <v>0</v>
      </c>
      <c r="Z802" s="46">
        <f t="shared" si="112"/>
        <v>0</v>
      </c>
      <c r="AA802" s="46">
        <f t="shared" si="113"/>
        <v>0</v>
      </c>
      <c r="AB802" s="46">
        <f t="shared" si="114"/>
        <v>4000</v>
      </c>
      <c r="AC802" s="45"/>
      <c r="AF802" s="33">
        <f t="shared" si="115"/>
        <v>0</v>
      </c>
      <c r="AH802" s="24">
        <f t="shared" si="116"/>
        <v>0</v>
      </c>
    </row>
    <row r="803" spans="1:34" x14ac:dyDescent="0.35">
      <c r="A803" t="s">
        <v>831</v>
      </c>
      <c r="C803" s="26" t="s">
        <v>3440</v>
      </c>
      <c r="D803" s="26" t="s">
        <v>3607</v>
      </c>
      <c r="E803" s="19">
        <v>38400</v>
      </c>
      <c r="F803" s="26" t="s">
        <v>3556</v>
      </c>
      <c r="G803" s="26" t="s">
        <v>3442</v>
      </c>
      <c r="H803" s="19" t="str">
        <f>VLOOKUP(E803,Subjective!$A$5:$B$1439,2,FALSE)</f>
        <v>WDU E&amp;T Contracts with Universities</v>
      </c>
      <c r="I803" s="44">
        <v>389025</v>
      </c>
      <c r="J803" s="45"/>
      <c r="K803" s="45">
        <f t="shared" si="109"/>
        <v>389025</v>
      </c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6">
        <f t="shared" si="110"/>
        <v>0</v>
      </c>
      <c r="X803" s="45">
        <f t="shared" si="111"/>
        <v>0</v>
      </c>
      <c r="Y803" s="45">
        <f t="shared" si="117"/>
        <v>0</v>
      </c>
      <c r="Z803" s="46">
        <f t="shared" si="112"/>
        <v>0</v>
      </c>
      <c r="AA803" s="46">
        <f t="shared" si="113"/>
        <v>0</v>
      </c>
      <c r="AB803" s="46">
        <f t="shared" si="114"/>
        <v>389025</v>
      </c>
      <c r="AC803" s="45"/>
      <c r="AF803" s="33">
        <f t="shared" si="115"/>
        <v>0</v>
      </c>
      <c r="AH803" s="24">
        <f t="shared" si="116"/>
        <v>0</v>
      </c>
    </row>
    <row r="804" spans="1:34" x14ac:dyDescent="0.35">
      <c r="A804" t="s">
        <v>832</v>
      </c>
      <c r="C804" s="26" t="s">
        <v>3440</v>
      </c>
      <c r="D804" s="26" t="s">
        <v>3607</v>
      </c>
      <c r="E804" s="19">
        <v>38400</v>
      </c>
      <c r="F804" s="26" t="s">
        <v>3608</v>
      </c>
      <c r="G804" s="26" t="s">
        <v>3442</v>
      </c>
      <c r="H804" s="19" t="str">
        <f>VLOOKUP(E804,Subjective!$A$5:$B$1439,2,FALSE)</f>
        <v>WDU E&amp;T Contracts with Universities</v>
      </c>
      <c r="I804" s="44">
        <v>167544</v>
      </c>
      <c r="J804" s="45"/>
      <c r="K804" s="45">
        <f t="shared" si="109"/>
        <v>167544</v>
      </c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6">
        <f t="shared" si="110"/>
        <v>0</v>
      </c>
      <c r="X804" s="45">
        <f t="shared" si="111"/>
        <v>0</v>
      </c>
      <c r="Y804" s="45">
        <f t="shared" si="117"/>
        <v>0</v>
      </c>
      <c r="Z804" s="46">
        <f t="shared" si="112"/>
        <v>0</v>
      </c>
      <c r="AA804" s="46">
        <f t="shared" si="113"/>
        <v>0</v>
      </c>
      <c r="AB804" s="46">
        <f t="shared" si="114"/>
        <v>167544</v>
      </c>
      <c r="AC804" s="45"/>
      <c r="AF804" s="33">
        <f t="shared" si="115"/>
        <v>0</v>
      </c>
      <c r="AH804" s="24">
        <f t="shared" si="116"/>
        <v>0</v>
      </c>
    </row>
    <row r="805" spans="1:34" x14ac:dyDescent="0.35">
      <c r="A805" t="s">
        <v>833</v>
      </c>
      <c r="C805" s="26" t="s">
        <v>3440</v>
      </c>
      <c r="D805" s="26" t="s">
        <v>3607</v>
      </c>
      <c r="E805" s="19">
        <v>38420</v>
      </c>
      <c r="F805" s="26" t="s">
        <v>3441</v>
      </c>
      <c r="G805" s="26" t="s">
        <v>3442</v>
      </c>
      <c r="H805" s="19" t="str">
        <f>VLOOKUP(E805,Subjective!$A$5:$B$1439,2,FALSE)</f>
        <v>WDU Student Bursary Reimbursements</v>
      </c>
      <c r="I805" s="44">
        <v>235000</v>
      </c>
      <c r="J805" s="45"/>
      <c r="K805" s="45">
        <f t="shared" si="109"/>
        <v>235000</v>
      </c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6">
        <f t="shared" si="110"/>
        <v>0</v>
      </c>
      <c r="X805" s="45">
        <f t="shared" si="111"/>
        <v>0</v>
      </c>
      <c r="Y805" s="45">
        <f t="shared" si="117"/>
        <v>0</v>
      </c>
      <c r="Z805" s="46">
        <f t="shared" si="112"/>
        <v>0</v>
      </c>
      <c r="AA805" s="46">
        <f t="shared" si="113"/>
        <v>0</v>
      </c>
      <c r="AB805" s="46">
        <f t="shared" si="114"/>
        <v>235000</v>
      </c>
      <c r="AC805" s="45"/>
      <c r="AF805" s="33">
        <f t="shared" si="115"/>
        <v>0</v>
      </c>
      <c r="AH805" s="24">
        <f t="shared" si="116"/>
        <v>0</v>
      </c>
    </row>
    <row r="806" spans="1:34" x14ac:dyDescent="0.35">
      <c r="A806" t="s">
        <v>834</v>
      </c>
      <c r="C806" s="26" t="s">
        <v>3440</v>
      </c>
      <c r="D806" s="26" t="s">
        <v>3607</v>
      </c>
      <c r="E806" s="19">
        <v>38420</v>
      </c>
      <c r="F806" s="26" t="s">
        <v>3608</v>
      </c>
      <c r="G806" s="26" t="s">
        <v>3442</v>
      </c>
      <c r="H806" s="19" t="str">
        <f>VLOOKUP(E806,Subjective!$A$5:$B$1439,2,FALSE)</f>
        <v>WDU Student Bursary Reimbursements</v>
      </c>
      <c r="I806" s="44">
        <v>47533.97</v>
      </c>
      <c r="J806" s="45"/>
      <c r="K806" s="45">
        <f t="shared" si="109"/>
        <v>47533.97</v>
      </c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6">
        <f t="shared" si="110"/>
        <v>0</v>
      </c>
      <c r="X806" s="45">
        <f t="shared" si="111"/>
        <v>0</v>
      </c>
      <c r="Y806" s="45">
        <f t="shared" si="117"/>
        <v>0</v>
      </c>
      <c r="Z806" s="46">
        <f t="shared" si="112"/>
        <v>0</v>
      </c>
      <c r="AA806" s="46">
        <f t="shared" si="113"/>
        <v>0</v>
      </c>
      <c r="AB806" s="46">
        <f t="shared" si="114"/>
        <v>47533.97</v>
      </c>
      <c r="AC806" s="45"/>
      <c r="AF806" s="33">
        <f t="shared" si="115"/>
        <v>0</v>
      </c>
      <c r="AH806" s="24">
        <f t="shared" si="116"/>
        <v>0</v>
      </c>
    </row>
    <row r="807" spans="1:34" x14ac:dyDescent="0.35">
      <c r="A807" t="s">
        <v>835</v>
      </c>
      <c r="C807" s="26" t="s">
        <v>3440</v>
      </c>
      <c r="D807" s="26" t="s">
        <v>3609</v>
      </c>
      <c r="E807" s="19">
        <v>38400</v>
      </c>
      <c r="F807" s="26" t="s">
        <v>3556</v>
      </c>
      <c r="G807" s="26" t="s">
        <v>3442</v>
      </c>
      <c r="H807" s="19" t="str">
        <f>VLOOKUP(E807,Subjective!$A$5:$B$1439,2,FALSE)</f>
        <v>WDU E&amp;T Contracts with Universities</v>
      </c>
      <c r="I807" s="44">
        <v>80919</v>
      </c>
      <c r="J807" s="45"/>
      <c r="K807" s="45">
        <f t="shared" si="109"/>
        <v>80919</v>
      </c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6">
        <f t="shared" si="110"/>
        <v>0</v>
      </c>
      <c r="X807" s="45">
        <f t="shared" si="111"/>
        <v>0</v>
      </c>
      <c r="Y807" s="45">
        <f t="shared" si="117"/>
        <v>0</v>
      </c>
      <c r="Z807" s="46">
        <f t="shared" si="112"/>
        <v>0</v>
      </c>
      <c r="AA807" s="46">
        <f t="shared" si="113"/>
        <v>0</v>
      </c>
      <c r="AB807" s="46">
        <f t="shared" si="114"/>
        <v>80919</v>
      </c>
      <c r="AC807" s="45"/>
      <c r="AF807" s="33">
        <f t="shared" si="115"/>
        <v>0</v>
      </c>
      <c r="AH807" s="24">
        <f t="shared" si="116"/>
        <v>0</v>
      </c>
    </row>
    <row r="808" spans="1:34" x14ac:dyDescent="0.35">
      <c r="A808" t="s">
        <v>836</v>
      </c>
      <c r="C808" s="26" t="s">
        <v>3440</v>
      </c>
      <c r="D808" s="26" t="s">
        <v>3610</v>
      </c>
      <c r="E808" s="19">
        <v>33650</v>
      </c>
      <c r="F808" s="26" t="s">
        <v>3556</v>
      </c>
      <c r="G808" s="26" t="s">
        <v>3442</v>
      </c>
      <c r="H808" s="19" t="str">
        <f>VLOOKUP(E808,Subjective!$A$5:$B$1439,2,FALSE)</f>
        <v>Training Travel &amp; Subsistence</v>
      </c>
      <c r="I808" s="44">
        <v>84300</v>
      </c>
      <c r="J808" s="45"/>
      <c r="K808" s="45">
        <f t="shared" si="109"/>
        <v>84300</v>
      </c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6">
        <f t="shared" si="110"/>
        <v>0</v>
      </c>
      <c r="X808" s="45">
        <f t="shared" si="111"/>
        <v>0</v>
      </c>
      <c r="Y808" s="45">
        <f t="shared" si="117"/>
        <v>0</v>
      </c>
      <c r="Z808" s="46">
        <f t="shared" si="112"/>
        <v>0</v>
      </c>
      <c r="AA808" s="46">
        <f t="shared" si="113"/>
        <v>0</v>
      </c>
      <c r="AB808" s="46">
        <f t="shared" si="114"/>
        <v>84300</v>
      </c>
      <c r="AC808" s="45"/>
      <c r="AF808" s="33">
        <f t="shared" si="115"/>
        <v>0</v>
      </c>
      <c r="AH808" s="24">
        <f t="shared" si="116"/>
        <v>0</v>
      </c>
    </row>
    <row r="809" spans="1:34" x14ac:dyDescent="0.35">
      <c r="A809" t="s">
        <v>837</v>
      </c>
      <c r="C809" s="26" t="s">
        <v>3440</v>
      </c>
      <c r="D809" s="26" t="s">
        <v>3610</v>
      </c>
      <c r="E809" s="19">
        <v>38400</v>
      </c>
      <c r="F809" s="26" t="s">
        <v>3556</v>
      </c>
      <c r="G809" s="26" t="s">
        <v>3442</v>
      </c>
      <c r="H809" s="19" t="str">
        <f>VLOOKUP(E809,Subjective!$A$5:$B$1439,2,FALSE)</f>
        <v>WDU E&amp;T Contracts with Universities</v>
      </c>
      <c r="I809" s="44">
        <v>757500</v>
      </c>
      <c r="J809" s="45"/>
      <c r="K809" s="45">
        <f t="shared" si="109"/>
        <v>757500</v>
      </c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6">
        <f t="shared" si="110"/>
        <v>0</v>
      </c>
      <c r="X809" s="45">
        <f t="shared" si="111"/>
        <v>0</v>
      </c>
      <c r="Y809" s="45">
        <f t="shared" si="117"/>
        <v>0</v>
      </c>
      <c r="Z809" s="46">
        <f t="shared" si="112"/>
        <v>0</v>
      </c>
      <c r="AA809" s="46">
        <f t="shared" si="113"/>
        <v>0</v>
      </c>
      <c r="AB809" s="46">
        <f t="shared" si="114"/>
        <v>757500</v>
      </c>
      <c r="AC809" s="45"/>
      <c r="AF809" s="33">
        <f t="shared" si="115"/>
        <v>0</v>
      </c>
      <c r="AH809" s="24">
        <f t="shared" si="116"/>
        <v>0</v>
      </c>
    </row>
    <row r="810" spans="1:34" x14ac:dyDescent="0.35">
      <c r="A810" t="s">
        <v>838</v>
      </c>
      <c r="C810" s="26" t="s">
        <v>3440</v>
      </c>
      <c r="D810" s="26" t="s">
        <v>3610</v>
      </c>
      <c r="E810" s="19">
        <v>38420</v>
      </c>
      <c r="F810" s="26" t="s">
        <v>3441</v>
      </c>
      <c r="G810" s="26" t="s">
        <v>3442</v>
      </c>
      <c r="H810" s="19" t="str">
        <f>VLOOKUP(E810,Subjective!$A$5:$B$1439,2,FALSE)</f>
        <v>WDU Student Bursary Reimbursements</v>
      </c>
      <c r="I810" s="44">
        <v>255000</v>
      </c>
      <c r="J810" s="45"/>
      <c r="K810" s="45">
        <f t="shared" si="109"/>
        <v>255000</v>
      </c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6">
        <f t="shared" si="110"/>
        <v>0</v>
      </c>
      <c r="X810" s="45">
        <f t="shared" si="111"/>
        <v>0</v>
      </c>
      <c r="Y810" s="45">
        <f t="shared" si="117"/>
        <v>0</v>
      </c>
      <c r="Z810" s="46">
        <f t="shared" si="112"/>
        <v>0</v>
      </c>
      <c r="AA810" s="46">
        <f t="shared" si="113"/>
        <v>0</v>
      </c>
      <c r="AB810" s="46">
        <f t="shared" si="114"/>
        <v>255000</v>
      </c>
      <c r="AC810" s="45"/>
      <c r="AF810" s="33">
        <f t="shared" si="115"/>
        <v>0</v>
      </c>
      <c r="AH810" s="24">
        <f t="shared" si="116"/>
        <v>0</v>
      </c>
    </row>
    <row r="811" spans="1:34" x14ac:dyDescent="0.35">
      <c r="A811" t="s">
        <v>839</v>
      </c>
      <c r="C811" s="26" t="s">
        <v>3440</v>
      </c>
      <c r="D811" s="26" t="s">
        <v>3611</v>
      </c>
      <c r="E811" s="19">
        <v>33650</v>
      </c>
      <c r="F811" s="26" t="s">
        <v>3556</v>
      </c>
      <c r="G811" s="26" t="s">
        <v>3442</v>
      </c>
      <c r="H811" s="19" t="str">
        <f>VLOOKUP(E811,Subjective!$A$5:$B$1439,2,FALSE)</f>
        <v>Training Travel &amp; Subsistence</v>
      </c>
      <c r="I811" s="44">
        <v>75000</v>
      </c>
      <c r="J811" s="45"/>
      <c r="K811" s="45">
        <f t="shared" si="109"/>
        <v>75000</v>
      </c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6">
        <f t="shared" si="110"/>
        <v>0</v>
      </c>
      <c r="X811" s="45">
        <f t="shared" si="111"/>
        <v>0</v>
      </c>
      <c r="Y811" s="45">
        <f t="shared" si="117"/>
        <v>0</v>
      </c>
      <c r="Z811" s="46">
        <f t="shared" si="112"/>
        <v>0</v>
      </c>
      <c r="AA811" s="46">
        <f t="shared" si="113"/>
        <v>0</v>
      </c>
      <c r="AB811" s="46">
        <f t="shared" si="114"/>
        <v>75000</v>
      </c>
      <c r="AC811" s="45"/>
      <c r="AF811" s="33">
        <f t="shared" si="115"/>
        <v>0</v>
      </c>
      <c r="AH811" s="24">
        <f t="shared" si="116"/>
        <v>0</v>
      </c>
    </row>
    <row r="812" spans="1:34" x14ac:dyDescent="0.35">
      <c r="A812" t="s">
        <v>840</v>
      </c>
      <c r="C812" s="26" t="s">
        <v>3440</v>
      </c>
      <c r="D812" s="26" t="s">
        <v>3611</v>
      </c>
      <c r="E812" s="19">
        <v>33650</v>
      </c>
      <c r="F812" s="26" t="s">
        <v>3612</v>
      </c>
      <c r="G812" s="26" t="s">
        <v>3442</v>
      </c>
      <c r="H812" s="19" t="str">
        <f>VLOOKUP(E812,Subjective!$A$5:$B$1439,2,FALSE)</f>
        <v>Training Travel &amp; Subsistence</v>
      </c>
      <c r="I812" s="44">
        <v>34908</v>
      </c>
      <c r="J812" s="45"/>
      <c r="K812" s="45">
        <f t="shared" si="109"/>
        <v>34908</v>
      </c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6">
        <f t="shared" si="110"/>
        <v>0</v>
      </c>
      <c r="X812" s="45">
        <f t="shared" si="111"/>
        <v>0</v>
      </c>
      <c r="Y812" s="45">
        <f t="shared" si="117"/>
        <v>0</v>
      </c>
      <c r="Z812" s="46">
        <f t="shared" si="112"/>
        <v>0</v>
      </c>
      <c r="AA812" s="46">
        <f t="shared" si="113"/>
        <v>0</v>
      </c>
      <c r="AB812" s="46">
        <f t="shared" si="114"/>
        <v>34908</v>
      </c>
      <c r="AC812" s="45"/>
      <c r="AF812" s="33">
        <f t="shared" si="115"/>
        <v>0</v>
      </c>
      <c r="AH812" s="24">
        <f t="shared" si="116"/>
        <v>0</v>
      </c>
    </row>
    <row r="813" spans="1:34" x14ac:dyDescent="0.35">
      <c r="A813" t="s">
        <v>841</v>
      </c>
      <c r="C813" s="26" t="s">
        <v>3440</v>
      </c>
      <c r="D813" s="26" t="s">
        <v>3611</v>
      </c>
      <c r="E813" s="19">
        <v>38400</v>
      </c>
      <c r="F813" s="26" t="s">
        <v>3556</v>
      </c>
      <c r="G813" s="26" t="s">
        <v>3442</v>
      </c>
      <c r="H813" s="19" t="str">
        <f>VLOOKUP(E813,Subjective!$A$5:$B$1439,2,FALSE)</f>
        <v>WDU E&amp;T Contracts with Universities</v>
      </c>
      <c r="I813" s="44">
        <v>463590</v>
      </c>
      <c r="J813" s="45"/>
      <c r="K813" s="45">
        <f t="shared" si="109"/>
        <v>463590</v>
      </c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6">
        <f t="shared" si="110"/>
        <v>0</v>
      </c>
      <c r="X813" s="45">
        <f t="shared" si="111"/>
        <v>0</v>
      </c>
      <c r="Y813" s="45">
        <f t="shared" si="117"/>
        <v>0</v>
      </c>
      <c r="Z813" s="46">
        <f t="shared" si="112"/>
        <v>0</v>
      </c>
      <c r="AA813" s="46">
        <f t="shared" si="113"/>
        <v>0</v>
      </c>
      <c r="AB813" s="46">
        <f t="shared" si="114"/>
        <v>463590</v>
      </c>
      <c r="AC813" s="45"/>
      <c r="AF813" s="33">
        <f t="shared" si="115"/>
        <v>0</v>
      </c>
      <c r="AH813" s="24">
        <f t="shared" si="116"/>
        <v>0</v>
      </c>
    </row>
    <row r="814" spans="1:34" x14ac:dyDescent="0.35">
      <c r="A814" t="s">
        <v>842</v>
      </c>
      <c r="C814" s="26" t="s">
        <v>3440</v>
      </c>
      <c r="D814" s="26" t="s">
        <v>3611</v>
      </c>
      <c r="E814" s="19">
        <v>38400</v>
      </c>
      <c r="F814" s="26" t="s">
        <v>3612</v>
      </c>
      <c r="G814" s="26" t="s">
        <v>3442</v>
      </c>
      <c r="H814" s="19" t="str">
        <f>VLOOKUP(E814,Subjective!$A$5:$B$1439,2,FALSE)</f>
        <v>WDU E&amp;T Contracts with Universities</v>
      </c>
      <c r="I814" s="44">
        <v>184296</v>
      </c>
      <c r="J814" s="45"/>
      <c r="K814" s="45">
        <f t="shared" si="109"/>
        <v>184296</v>
      </c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6">
        <f t="shared" si="110"/>
        <v>0</v>
      </c>
      <c r="X814" s="45">
        <f t="shared" si="111"/>
        <v>0</v>
      </c>
      <c r="Y814" s="45">
        <f t="shared" si="117"/>
        <v>0</v>
      </c>
      <c r="Z814" s="46">
        <f t="shared" si="112"/>
        <v>0</v>
      </c>
      <c r="AA814" s="46">
        <f t="shared" si="113"/>
        <v>0</v>
      </c>
      <c r="AB814" s="46">
        <f t="shared" si="114"/>
        <v>184296</v>
      </c>
      <c r="AC814" s="45"/>
      <c r="AF814" s="33">
        <f t="shared" si="115"/>
        <v>0</v>
      </c>
      <c r="AH814" s="24">
        <f t="shared" si="116"/>
        <v>0</v>
      </c>
    </row>
    <row r="815" spans="1:34" x14ac:dyDescent="0.35">
      <c r="A815" t="s">
        <v>843</v>
      </c>
      <c r="C815" s="26" t="s">
        <v>3440</v>
      </c>
      <c r="D815" s="26" t="s">
        <v>3611</v>
      </c>
      <c r="E815" s="19">
        <v>38420</v>
      </c>
      <c r="F815" s="26" t="s">
        <v>3441</v>
      </c>
      <c r="G815" s="26" t="s">
        <v>3442</v>
      </c>
      <c r="H815" s="19" t="str">
        <f>VLOOKUP(E815,Subjective!$A$5:$B$1439,2,FALSE)</f>
        <v>WDU Student Bursary Reimbursements</v>
      </c>
      <c r="I815" s="44">
        <v>239010</v>
      </c>
      <c r="J815" s="45"/>
      <c r="K815" s="45">
        <f t="shared" si="109"/>
        <v>239010</v>
      </c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6">
        <f t="shared" si="110"/>
        <v>0</v>
      </c>
      <c r="X815" s="45">
        <f t="shared" si="111"/>
        <v>0</v>
      </c>
      <c r="Y815" s="45">
        <f t="shared" si="117"/>
        <v>0</v>
      </c>
      <c r="Z815" s="46">
        <f t="shared" si="112"/>
        <v>0</v>
      </c>
      <c r="AA815" s="46">
        <f t="shared" si="113"/>
        <v>0</v>
      </c>
      <c r="AB815" s="46">
        <f t="shared" si="114"/>
        <v>239010</v>
      </c>
      <c r="AC815" s="45"/>
      <c r="AF815" s="33">
        <f t="shared" si="115"/>
        <v>0</v>
      </c>
      <c r="AH815" s="24">
        <f t="shared" si="116"/>
        <v>0</v>
      </c>
    </row>
    <row r="816" spans="1:34" x14ac:dyDescent="0.35">
      <c r="A816" t="s">
        <v>844</v>
      </c>
      <c r="C816" s="26" t="s">
        <v>3440</v>
      </c>
      <c r="D816" s="26" t="s">
        <v>3611</v>
      </c>
      <c r="E816" s="19">
        <v>38420</v>
      </c>
      <c r="F816" s="26" t="s">
        <v>3612</v>
      </c>
      <c r="G816" s="26" t="s">
        <v>3442</v>
      </c>
      <c r="H816" s="19" t="str">
        <f>VLOOKUP(E816,Subjective!$A$5:$B$1439,2,FALSE)</f>
        <v>WDU Student Bursary Reimbursements</v>
      </c>
      <c r="I816" s="44">
        <v>45237.23</v>
      </c>
      <c r="J816" s="45"/>
      <c r="K816" s="45">
        <f t="shared" si="109"/>
        <v>45237.23</v>
      </c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6">
        <f t="shared" si="110"/>
        <v>0</v>
      </c>
      <c r="X816" s="45">
        <f t="shared" si="111"/>
        <v>0</v>
      </c>
      <c r="Y816" s="45">
        <f t="shared" si="117"/>
        <v>0</v>
      </c>
      <c r="Z816" s="46">
        <f t="shared" si="112"/>
        <v>0</v>
      </c>
      <c r="AA816" s="46">
        <f t="shared" si="113"/>
        <v>0</v>
      </c>
      <c r="AB816" s="46">
        <f t="shared" si="114"/>
        <v>45237.23</v>
      </c>
      <c r="AC816" s="45"/>
      <c r="AF816" s="33">
        <f t="shared" si="115"/>
        <v>0</v>
      </c>
      <c r="AH816" s="24">
        <f t="shared" si="116"/>
        <v>0</v>
      </c>
    </row>
    <row r="817" spans="1:34" x14ac:dyDescent="0.35">
      <c r="A817" t="s">
        <v>845</v>
      </c>
      <c r="C817" s="26" t="s">
        <v>3440</v>
      </c>
      <c r="D817" s="26" t="s">
        <v>3613</v>
      </c>
      <c r="E817" s="19">
        <v>38400</v>
      </c>
      <c r="F817" s="26" t="s">
        <v>3556</v>
      </c>
      <c r="G817" s="26" t="s">
        <v>3442</v>
      </c>
      <c r="H817" s="19" t="str">
        <f>VLOOKUP(E817,Subjective!$A$5:$B$1439,2,FALSE)</f>
        <v>WDU E&amp;T Contracts with Universities</v>
      </c>
      <c r="I817" s="44">
        <v>129534</v>
      </c>
      <c r="J817" s="45"/>
      <c r="K817" s="45">
        <f t="shared" si="109"/>
        <v>129534</v>
      </c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6">
        <f t="shared" si="110"/>
        <v>0</v>
      </c>
      <c r="X817" s="45">
        <f t="shared" si="111"/>
        <v>0</v>
      </c>
      <c r="Y817" s="45">
        <f t="shared" si="117"/>
        <v>0</v>
      </c>
      <c r="Z817" s="46">
        <f t="shared" si="112"/>
        <v>0</v>
      </c>
      <c r="AA817" s="46">
        <f t="shared" si="113"/>
        <v>0</v>
      </c>
      <c r="AB817" s="46">
        <f t="shared" si="114"/>
        <v>129534</v>
      </c>
      <c r="AC817" s="45"/>
      <c r="AF817" s="33">
        <f t="shared" si="115"/>
        <v>0</v>
      </c>
      <c r="AH817" s="24">
        <f t="shared" si="116"/>
        <v>0</v>
      </c>
    </row>
    <row r="818" spans="1:34" x14ac:dyDescent="0.35">
      <c r="A818" t="s">
        <v>846</v>
      </c>
      <c r="C818" s="26" t="s">
        <v>3440</v>
      </c>
      <c r="D818" s="26" t="s">
        <v>3614</v>
      </c>
      <c r="E818" s="19">
        <v>33650</v>
      </c>
      <c r="F818" s="26" t="s">
        <v>3466</v>
      </c>
      <c r="G818" s="26" t="s">
        <v>3448</v>
      </c>
      <c r="H818" s="19" t="str">
        <f>VLOOKUP(E818,Subjective!$A$5:$B$1439,2,FALSE)</f>
        <v>Training Travel &amp; Subsistence</v>
      </c>
      <c r="I818" s="44">
        <v>313.04000000000002</v>
      </c>
      <c r="J818" s="45"/>
      <c r="K818" s="45">
        <f t="shared" si="109"/>
        <v>313.04000000000002</v>
      </c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6">
        <f t="shared" si="110"/>
        <v>0</v>
      </c>
      <c r="X818" s="45">
        <f t="shared" si="111"/>
        <v>0</v>
      </c>
      <c r="Y818" s="45">
        <f t="shared" si="117"/>
        <v>0</v>
      </c>
      <c r="Z818" s="46">
        <f t="shared" si="112"/>
        <v>0</v>
      </c>
      <c r="AA818" s="46">
        <f t="shared" si="113"/>
        <v>0</v>
      </c>
      <c r="AB818" s="46">
        <f t="shared" si="114"/>
        <v>313.04000000000002</v>
      </c>
      <c r="AC818" s="45"/>
      <c r="AF818" s="33">
        <f t="shared" si="115"/>
        <v>0</v>
      </c>
      <c r="AH818" s="24">
        <f t="shared" si="116"/>
        <v>0</v>
      </c>
    </row>
    <row r="819" spans="1:34" x14ac:dyDescent="0.35">
      <c r="A819" t="s">
        <v>847</v>
      </c>
      <c r="C819" s="26" t="s">
        <v>3440</v>
      </c>
      <c r="D819" s="26" t="s">
        <v>3614</v>
      </c>
      <c r="E819" s="19">
        <v>33650</v>
      </c>
      <c r="F819" s="26" t="s">
        <v>3468</v>
      </c>
      <c r="G819" s="26" t="s">
        <v>3452</v>
      </c>
      <c r="H819" s="19" t="str">
        <f>VLOOKUP(E819,Subjective!$A$5:$B$1439,2,FALSE)</f>
        <v>Training Travel &amp; Subsistence</v>
      </c>
      <c r="I819" s="44">
        <v>22.09</v>
      </c>
      <c r="J819" s="45"/>
      <c r="K819" s="45">
        <f t="shared" si="109"/>
        <v>22.09</v>
      </c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6">
        <f t="shared" si="110"/>
        <v>0</v>
      </c>
      <c r="X819" s="45">
        <f t="shared" si="111"/>
        <v>0</v>
      </c>
      <c r="Y819" s="45">
        <f t="shared" si="117"/>
        <v>0</v>
      </c>
      <c r="Z819" s="46">
        <f t="shared" si="112"/>
        <v>0</v>
      </c>
      <c r="AA819" s="46">
        <f t="shared" si="113"/>
        <v>0</v>
      </c>
      <c r="AB819" s="46">
        <f t="shared" si="114"/>
        <v>22.09</v>
      </c>
      <c r="AC819" s="45"/>
      <c r="AF819" s="33">
        <f t="shared" si="115"/>
        <v>0</v>
      </c>
      <c r="AH819" s="24">
        <f t="shared" si="116"/>
        <v>0</v>
      </c>
    </row>
    <row r="820" spans="1:34" x14ac:dyDescent="0.35">
      <c r="A820" t="s">
        <v>848</v>
      </c>
      <c r="C820" s="26" t="s">
        <v>3440</v>
      </c>
      <c r="D820" s="26" t="s">
        <v>3614</v>
      </c>
      <c r="E820" s="19">
        <v>38400</v>
      </c>
      <c r="F820" s="26" t="s">
        <v>3556</v>
      </c>
      <c r="G820" s="26" t="s">
        <v>3442</v>
      </c>
      <c r="H820" s="19" t="str">
        <f>VLOOKUP(E820,Subjective!$A$5:$B$1439,2,FALSE)</f>
        <v>WDU E&amp;T Contracts with Universities</v>
      </c>
      <c r="I820" s="44">
        <v>27000</v>
      </c>
      <c r="J820" s="45"/>
      <c r="K820" s="45">
        <f t="shared" si="109"/>
        <v>27000</v>
      </c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6">
        <f t="shared" si="110"/>
        <v>0</v>
      </c>
      <c r="X820" s="45">
        <f t="shared" si="111"/>
        <v>0</v>
      </c>
      <c r="Y820" s="45">
        <f t="shared" si="117"/>
        <v>0</v>
      </c>
      <c r="Z820" s="46">
        <f t="shared" si="112"/>
        <v>0</v>
      </c>
      <c r="AA820" s="46">
        <f t="shared" si="113"/>
        <v>0</v>
      </c>
      <c r="AB820" s="46">
        <f t="shared" si="114"/>
        <v>27000</v>
      </c>
      <c r="AC820" s="45"/>
      <c r="AF820" s="33">
        <f t="shared" si="115"/>
        <v>0</v>
      </c>
      <c r="AH820" s="24">
        <f t="shared" si="116"/>
        <v>0</v>
      </c>
    </row>
    <row r="821" spans="1:34" x14ac:dyDescent="0.35">
      <c r="A821" t="s">
        <v>849</v>
      </c>
      <c r="C821" s="26" t="s">
        <v>3440</v>
      </c>
      <c r="D821" s="26" t="s">
        <v>3614</v>
      </c>
      <c r="E821" s="19">
        <v>38410</v>
      </c>
      <c r="F821" s="26" t="s">
        <v>3441</v>
      </c>
      <c r="G821" s="26" t="s">
        <v>3442</v>
      </c>
      <c r="H821" s="19" t="str">
        <f>VLOOKUP(E821,Subjective!$A$5:$B$1439,2,FALSE)</f>
        <v>WDU Student Salary Reimbursements</v>
      </c>
      <c r="I821" s="44">
        <v>23750</v>
      </c>
      <c r="J821" s="45"/>
      <c r="K821" s="45">
        <f t="shared" si="109"/>
        <v>23750</v>
      </c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6">
        <f t="shared" si="110"/>
        <v>0</v>
      </c>
      <c r="X821" s="45">
        <f t="shared" si="111"/>
        <v>0</v>
      </c>
      <c r="Y821" s="45">
        <f t="shared" si="117"/>
        <v>0</v>
      </c>
      <c r="Z821" s="46">
        <f t="shared" si="112"/>
        <v>0</v>
      </c>
      <c r="AA821" s="46">
        <f t="shared" si="113"/>
        <v>0</v>
      </c>
      <c r="AB821" s="46">
        <f t="shared" si="114"/>
        <v>23750</v>
      </c>
      <c r="AC821" s="45"/>
      <c r="AF821" s="33">
        <f t="shared" si="115"/>
        <v>0</v>
      </c>
      <c r="AH821" s="24">
        <f t="shared" si="116"/>
        <v>0</v>
      </c>
    </row>
    <row r="822" spans="1:34" x14ac:dyDescent="0.35">
      <c r="A822" t="s">
        <v>850</v>
      </c>
      <c r="C822" s="26" t="s">
        <v>3440</v>
      </c>
      <c r="D822" s="26" t="s">
        <v>3614</v>
      </c>
      <c r="E822" s="19">
        <v>38410</v>
      </c>
      <c r="F822" s="26" t="s">
        <v>3466</v>
      </c>
      <c r="G822" s="26" t="s">
        <v>3448</v>
      </c>
      <c r="H822" s="19" t="str">
        <f>VLOOKUP(E822,Subjective!$A$5:$B$1439,2,FALSE)</f>
        <v>WDU Student Salary Reimbursements</v>
      </c>
      <c r="I822" s="44">
        <v>5000</v>
      </c>
      <c r="J822" s="45"/>
      <c r="K822" s="45">
        <f t="shared" si="109"/>
        <v>5000</v>
      </c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6">
        <f t="shared" si="110"/>
        <v>0</v>
      </c>
      <c r="X822" s="45">
        <f t="shared" si="111"/>
        <v>0</v>
      </c>
      <c r="Y822" s="45">
        <f t="shared" si="117"/>
        <v>0</v>
      </c>
      <c r="Z822" s="46">
        <f t="shared" si="112"/>
        <v>0</v>
      </c>
      <c r="AA822" s="46">
        <f t="shared" si="113"/>
        <v>0</v>
      </c>
      <c r="AB822" s="46">
        <f t="shared" si="114"/>
        <v>5000</v>
      </c>
      <c r="AC822" s="45"/>
      <c r="AF822" s="33">
        <f t="shared" si="115"/>
        <v>0</v>
      </c>
      <c r="AH822" s="24">
        <f t="shared" si="116"/>
        <v>0</v>
      </c>
    </row>
    <row r="823" spans="1:34" x14ac:dyDescent="0.35">
      <c r="A823" t="s">
        <v>851</v>
      </c>
      <c r="C823" s="26" t="s">
        <v>3440</v>
      </c>
      <c r="D823" s="26" t="s">
        <v>3614</v>
      </c>
      <c r="E823" s="19">
        <v>38410</v>
      </c>
      <c r="F823" s="26" t="s">
        <v>3467</v>
      </c>
      <c r="G823" s="26" t="s">
        <v>3450</v>
      </c>
      <c r="H823" s="19" t="str">
        <f>VLOOKUP(E823,Subjective!$A$5:$B$1439,2,FALSE)</f>
        <v>WDU Student Salary Reimbursements</v>
      </c>
      <c r="I823" s="44">
        <v>3576.28</v>
      </c>
      <c r="J823" s="45"/>
      <c r="K823" s="45">
        <f t="shared" si="109"/>
        <v>3576.28</v>
      </c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6">
        <f t="shared" si="110"/>
        <v>0</v>
      </c>
      <c r="X823" s="45">
        <f t="shared" si="111"/>
        <v>0</v>
      </c>
      <c r="Y823" s="45">
        <f t="shared" si="117"/>
        <v>0</v>
      </c>
      <c r="Z823" s="46">
        <f t="shared" si="112"/>
        <v>0</v>
      </c>
      <c r="AA823" s="46">
        <f t="shared" si="113"/>
        <v>0</v>
      </c>
      <c r="AB823" s="46">
        <f t="shared" si="114"/>
        <v>3576.28</v>
      </c>
      <c r="AC823" s="45"/>
      <c r="AF823" s="33">
        <f t="shared" si="115"/>
        <v>0</v>
      </c>
      <c r="AH823" s="24">
        <f t="shared" si="116"/>
        <v>0</v>
      </c>
    </row>
    <row r="824" spans="1:34" x14ac:dyDescent="0.35">
      <c r="A824" t="s">
        <v>852</v>
      </c>
      <c r="C824" s="26" t="s">
        <v>3440</v>
      </c>
      <c r="D824" s="26" t="s">
        <v>3614</v>
      </c>
      <c r="E824" s="19">
        <v>38410</v>
      </c>
      <c r="F824" s="26" t="s">
        <v>3468</v>
      </c>
      <c r="G824" s="26" t="s">
        <v>3452</v>
      </c>
      <c r="H824" s="19" t="str">
        <f>VLOOKUP(E824,Subjective!$A$5:$B$1439,2,FALSE)</f>
        <v>WDU Student Salary Reimbursements</v>
      </c>
      <c r="I824" s="44">
        <v>2742.48</v>
      </c>
      <c r="J824" s="45"/>
      <c r="K824" s="45">
        <f t="shared" si="109"/>
        <v>2742.48</v>
      </c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6">
        <f t="shared" si="110"/>
        <v>0</v>
      </c>
      <c r="X824" s="45">
        <f t="shared" si="111"/>
        <v>0</v>
      </c>
      <c r="Y824" s="45">
        <f t="shared" si="117"/>
        <v>0</v>
      </c>
      <c r="Z824" s="46">
        <f t="shared" si="112"/>
        <v>0</v>
      </c>
      <c r="AA824" s="46">
        <f t="shared" si="113"/>
        <v>0</v>
      </c>
      <c r="AB824" s="46">
        <f t="shared" si="114"/>
        <v>2742.48</v>
      </c>
      <c r="AC824" s="45"/>
      <c r="AF824" s="33">
        <f t="shared" si="115"/>
        <v>0</v>
      </c>
      <c r="AH824" s="24">
        <f t="shared" si="116"/>
        <v>0</v>
      </c>
    </row>
    <row r="825" spans="1:34" x14ac:dyDescent="0.35">
      <c r="A825" t="s">
        <v>853</v>
      </c>
      <c r="C825" s="26" t="s">
        <v>3440</v>
      </c>
      <c r="D825" s="26" t="s">
        <v>3615</v>
      </c>
      <c r="E825" s="19">
        <v>33650</v>
      </c>
      <c r="F825" s="26" t="s">
        <v>3616</v>
      </c>
      <c r="G825" s="26" t="s">
        <v>3442</v>
      </c>
      <c r="H825" s="19" t="str">
        <f>VLOOKUP(E825,Subjective!$A$5:$B$1439,2,FALSE)</f>
        <v>Training Travel &amp; Subsistence</v>
      </c>
      <c r="I825" s="44">
        <v>14000</v>
      </c>
      <c r="J825" s="45"/>
      <c r="K825" s="45">
        <f t="shared" si="109"/>
        <v>14000</v>
      </c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6">
        <f t="shared" si="110"/>
        <v>0</v>
      </c>
      <c r="X825" s="45">
        <f t="shared" si="111"/>
        <v>0</v>
      </c>
      <c r="Y825" s="45">
        <f t="shared" si="117"/>
        <v>0</v>
      </c>
      <c r="Z825" s="46">
        <f t="shared" si="112"/>
        <v>0</v>
      </c>
      <c r="AA825" s="46">
        <f t="shared" si="113"/>
        <v>0</v>
      </c>
      <c r="AB825" s="46">
        <f t="shared" si="114"/>
        <v>14000</v>
      </c>
      <c r="AC825" s="45"/>
      <c r="AF825" s="33">
        <f t="shared" si="115"/>
        <v>0</v>
      </c>
      <c r="AH825" s="24">
        <f t="shared" si="116"/>
        <v>0</v>
      </c>
    </row>
    <row r="826" spans="1:34" x14ac:dyDescent="0.35">
      <c r="A826" t="s">
        <v>854</v>
      </c>
      <c r="C826" s="26" t="s">
        <v>3440</v>
      </c>
      <c r="D826" s="26" t="s">
        <v>3615</v>
      </c>
      <c r="E826" s="19">
        <v>38400</v>
      </c>
      <c r="F826" s="26" t="s">
        <v>3616</v>
      </c>
      <c r="G826" s="26" t="s">
        <v>3442</v>
      </c>
      <c r="H826" s="19" t="str">
        <f>VLOOKUP(E826,Subjective!$A$5:$B$1439,2,FALSE)</f>
        <v>WDU E&amp;T Contracts with Universities</v>
      </c>
      <c r="I826" s="44">
        <v>260631</v>
      </c>
      <c r="J826" s="45"/>
      <c r="K826" s="45">
        <f t="shared" si="109"/>
        <v>260631</v>
      </c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6">
        <f t="shared" si="110"/>
        <v>0</v>
      </c>
      <c r="X826" s="45">
        <f t="shared" si="111"/>
        <v>0</v>
      </c>
      <c r="Y826" s="45">
        <f t="shared" si="117"/>
        <v>0</v>
      </c>
      <c r="Z826" s="46">
        <f t="shared" si="112"/>
        <v>0</v>
      </c>
      <c r="AA826" s="46">
        <f t="shared" si="113"/>
        <v>0</v>
      </c>
      <c r="AB826" s="46">
        <f t="shared" si="114"/>
        <v>260631</v>
      </c>
      <c r="AC826" s="45"/>
      <c r="AF826" s="33">
        <f t="shared" si="115"/>
        <v>0</v>
      </c>
      <c r="AH826" s="24">
        <f t="shared" si="116"/>
        <v>0</v>
      </c>
    </row>
    <row r="827" spans="1:34" x14ac:dyDescent="0.35">
      <c r="A827" t="s">
        <v>855</v>
      </c>
      <c r="C827" s="26" t="s">
        <v>3440</v>
      </c>
      <c r="D827" s="26" t="s">
        <v>3615</v>
      </c>
      <c r="E827" s="19">
        <v>38420</v>
      </c>
      <c r="F827" s="26" t="s">
        <v>3441</v>
      </c>
      <c r="G827" s="26" t="s">
        <v>3442</v>
      </c>
      <c r="H827" s="19" t="str">
        <f>VLOOKUP(E827,Subjective!$A$5:$B$1439,2,FALSE)</f>
        <v>WDU Student Bursary Reimbursements</v>
      </c>
      <c r="I827" s="44">
        <v>53600</v>
      </c>
      <c r="J827" s="45"/>
      <c r="K827" s="45">
        <f t="shared" si="109"/>
        <v>53600</v>
      </c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6">
        <f t="shared" si="110"/>
        <v>0</v>
      </c>
      <c r="X827" s="45">
        <f t="shared" si="111"/>
        <v>0</v>
      </c>
      <c r="Y827" s="45">
        <f t="shared" si="117"/>
        <v>0</v>
      </c>
      <c r="Z827" s="46">
        <f t="shared" si="112"/>
        <v>0</v>
      </c>
      <c r="AA827" s="46">
        <f t="shared" si="113"/>
        <v>0</v>
      </c>
      <c r="AB827" s="46">
        <f t="shared" si="114"/>
        <v>53600</v>
      </c>
      <c r="AC827" s="45"/>
      <c r="AF827" s="33">
        <f t="shared" si="115"/>
        <v>0</v>
      </c>
      <c r="AH827" s="24">
        <f t="shared" si="116"/>
        <v>0</v>
      </c>
    </row>
    <row r="828" spans="1:34" x14ac:dyDescent="0.35">
      <c r="A828" t="s">
        <v>856</v>
      </c>
      <c r="C828" s="26" t="s">
        <v>3440</v>
      </c>
      <c r="D828" s="26" t="s">
        <v>3615</v>
      </c>
      <c r="E828" s="19">
        <v>38420</v>
      </c>
      <c r="F828" s="26" t="s">
        <v>3616</v>
      </c>
      <c r="G828" s="26" t="s">
        <v>3442</v>
      </c>
      <c r="H828" s="19" t="str">
        <f>VLOOKUP(E828,Subjective!$A$5:$B$1439,2,FALSE)</f>
        <v>WDU Student Bursary Reimbursements</v>
      </c>
      <c r="I828" s="44">
        <v>26790.799999999999</v>
      </c>
      <c r="J828" s="45"/>
      <c r="K828" s="45">
        <f t="shared" si="109"/>
        <v>26790.799999999999</v>
      </c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6">
        <f t="shared" si="110"/>
        <v>0</v>
      </c>
      <c r="X828" s="45">
        <f t="shared" si="111"/>
        <v>0</v>
      </c>
      <c r="Y828" s="45">
        <f t="shared" si="117"/>
        <v>0</v>
      </c>
      <c r="Z828" s="46">
        <f t="shared" si="112"/>
        <v>0</v>
      </c>
      <c r="AA828" s="46">
        <f t="shared" si="113"/>
        <v>0</v>
      </c>
      <c r="AB828" s="46">
        <f t="shared" si="114"/>
        <v>26790.799999999999</v>
      </c>
      <c r="AC828" s="45"/>
      <c r="AF828" s="33">
        <f t="shared" si="115"/>
        <v>0</v>
      </c>
      <c r="AH828" s="24">
        <f t="shared" si="116"/>
        <v>0</v>
      </c>
    </row>
    <row r="829" spans="1:34" x14ac:dyDescent="0.35">
      <c r="A829" t="s">
        <v>857</v>
      </c>
      <c r="C829" s="26" t="s">
        <v>3440</v>
      </c>
      <c r="D829" s="26" t="s">
        <v>3617</v>
      </c>
      <c r="E829" s="19">
        <v>33650</v>
      </c>
      <c r="F829" s="26" t="s">
        <v>3616</v>
      </c>
      <c r="G829" s="26" t="s">
        <v>3442</v>
      </c>
      <c r="H829" s="19" t="str">
        <f>VLOOKUP(E829,Subjective!$A$5:$B$1439,2,FALSE)</f>
        <v>Training Travel &amp; Subsistence</v>
      </c>
      <c r="I829" s="44">
        <v>29160.41</v>
      </c>
      <c r="J829" s="45"/>
      <c r="K829" s="45">
        <f t="shared" si="109"/>
        <v>29160.41</v>
      </c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6">
        <f t="shared" si="110"/>
        <v>0</v>
      </c>
      <c r="X829" s="45">
        <f t="shared" si="111"/>
        <v>0</v>
      </c>
      <c r="Y829" s="45">
        <f t="shared" si="117"/>
        <v>0</v>
      </c>
      <c r="Z829" s="46">
        <f t="shared" si="112"/>
        <v>0</v>
      </c>
      <c r="AA829" s="46">
        <f t="shared" si="113"/>
        <v>0</v>
      </c>
      <c r="AB829" s="46">
        <f t="shared" si="114"/>
        <v>29160.41</v>
      </c>
      <c r="AC829" s="45"/>
      <c r="AF829" s="33">
        <f t="shared" si="115"/>
        <v>0</v>
      </c>
      <c r="AH829" s="24">
        <f t="shared" si="116"/>
        <v>0</v>
      </c>
    </row>
    <row r="830" spans="1:34" x14ac:dyDescent="0.35">
      <c r="A830" t="s">
        <v>858</v>
      </c>
      <c r="C830" s="26" t="s">
        <v>3440</v>
      </c>
      <c r="D830" s="26" t="s">
        <v>3617</v>
      </c>
      <c r="E830" s="19">
        <v>38400</v>
      </c>
      <c r="F830" s="26" t="s">
        <v>3616</v>
      </c>
      <c r="G830" s="26" t="s">
        <v>3442</v>
      </c>
      <c r="H830" s="19" t="str">
        <f>VLOOKUP(E830,Subjective!$A$5:$B$1439,2,FALSE)</f>
        <v>WDU E&amp;T Contracts with Universities</v>
      </c>
      <c r="I830" s="44">
        <v>173847</v>
      </c>
      <c r="J830" s="45"/>
      <c r="K830" s="45">
        <f t="shared" si="109"/>
        <v>173847</v>
      </c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6">
        <f t="shared" si="110"/>
        <v>0</v>
      </c>
      <c r="X830" s="45">
        <f t="shared" si="111"/>
        <v>0</v>
      </c>
      <c r="Y830" s="45">
        <f t="shared" si="117"/>
        <v>0</v>
      </c>
      <c r="Z830" s="46">
        <f t="shared" si="112"/>
        <v>0</v>
      </c>
      <c r="AA830" s="46">
        <f t="shared" si="113"/>
        <v>0</v>
      </c>
      <c r="AB830" s="46">
        <f t="shared" si="114"/>
        <v>173847</v>
      </c>
      <c r="AC830" s="45"/>
      <c r="AF830" s="33">
        <f t="shared" si="115"/>
        <v>0</v>
      </c>
      <c r="AH830" s="24">
        <f t="shared" si="116"/>
        <v>0</v>
      </c>
    </row>
    <row r="831" spans="1:34" x14ac:dyDescent="0.35">
      <c r="A831" t="s">
        <v>859</v>
      </c>
      <c r="C831" s="26" t="s">
        <v>3440</v>
      </c>
      <c r="D831" s="26" t="s">
        <v>3617</v>
      </c>
      <c r="E831" s="19">
        <v>38420</v>
      </c>
      <c r="F831" s="26" t="s">
        <v>3616</v>
      </c>
      <c r="G831" s="26" t="s">
        <v>3442</v>
      </c>
      <c r="H831" s="19" t="str">
        <f>VLOOKUP(E831,Subjective!$A$5:$B$1439,2,FALSE)</f>
        <v>WDU Student Bursary Reimbursements</v>
      </c>
      <c r="I831" s="44">
        <v>19373.25</v>
      </c>
      <c r="J831" s="45"/>
      <c r="K831" s="45">
        <f t="shared" si="109"/>
        <v>19373.25</v>
      </c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6">
        <f t="shared" si="110"/>
        <v>0</v>
      </c>
      <c r="X831" s="45">
        <f t="shared" si="111"/>
        <v>0</v>
      </c>
      <c r="Y831" s="45">
        <f t="shared" si="117"/>
        <v>0</v>
      </c>
      <c r="Z831" s="46">
        <f t="shared" si="112"/>
        <v>0</v>
      </c>
      <c r="AA831" s="46">
        <f t="shared" si="113"/>
        <v>0</v>
      </c>
      <c r="AB831" s="46">
        <f t="shared" si="114"/>
        <v>19373.25</v>
      </c>
      <c r="AC831" s="45"/>
      <c r="AF831" s="33">
        <f t="shared" si="115"/>
        <v>0</v>
      </c>
      <c r="AH831" s="24">
        <f t="shared" si="116"/>
        <v>0</v>
      </c>
    </row>
    <row r="832" spans="1:34" x14ac:dyDescent="0.35">
      <c r="A832" t="s">
        <v>860</v>
      </c>
      <c r="C832" s="26" t="s">
        <v>3440</v>
      </c>
      <c r="D832" s="26" t="s">
        <v>3618</v>
      </c>
      <c r="E832" s="19">
        <v>38400</v>
      </c>
      <c r="F832" s="26" t="s">
        <v>3616</v>
      </c>
      <c r="G832" s="26" t="s">
        <v>3442</v>
      </c>
      <c r="H832" s="19" t="str">
        <f>VLOOKUP(E832,Subjective!$A$5:$B$1439,2,FALSE)</f>
        <v>WDU E&amp;T Contracts with Universities</v>
      </c>
      <c r="I832" s="44">
        <v>49365</v>
      </c>
      <c r="J832" s="45"/>
      <c r="K832" s="45">
        <f t="shared" si="109"/>
        <v>49365</v>
      </c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6">
        <f t="shared" si="110"/>
        <v>0</v>
      </c>
      <c r="X832" s="45">
        <f t="shared" si="111"/>
        <v>0</v>
      </c>
      <c r="Y832" s="45">
        <f t="shared" si="117"/>
        <v>0</v>
      </c>
      <c r="Z832" s="46">
        <f t="shared" si="112"/>
        <v>0</v>
      </c>
      <c r="AA832" s="46">
        <f t="shared" si="113"/>
        <v>0</v>
      </c>
      <c r="AB832" s="46">
        <f t="shared" si="114"/>
        <v>49365</v>
      </c>
      <c r="AC832" s="45"/>
      <c r="AF832" s="33">
        <f t="shared" si="115"/>
        <v>0</v>
      </c>
      <c r="AH832" s="24">
        <f t="shared" si="116"/>
        <v>0</v>
      </c>
    </row>
    <row r="833" spans="1:34" x14ac:dyDescent="0.35">
      <c r="A833" t="s">
        <v>861</v>
      </c>
      <c r="C833" s="26" t="s">
        <v>3440</v>
      </c>
      <c r="D833" s="26" t="s">
        <v>3618</v>
      </c>
      <c r="E833" s="19">
        <v>38420</v>
      </c>
      <c r="F833" s="26" t="s">
        <v>3441</v>
      </c>
      <c r="G833" s="26" t="s">
        <v>3442</v>
      </c>
      <c r="H833" s="19" t="str">
        <f>VLOOKUP(E833,Subjective!$A$5:$B$1439,2,FALSE)</f>
        <v>WDU Student Bursary Reimbursements</v>
      </c>
      <c r="I833" s="44">
        <v>66000</v>
      </c>
      <c r="J833" s="45"/>
      <c r="K833" s="45">
        <f t="shared" si="109"/>
        <v>66000</v>
      </c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6">
        <f t="shared" si="110"/>
        <v>0</v>
      </c>
      <c r="X833" s="45">
        <f t="shared" si="111"/>
        <v>0</v>
      </c>
      <c r="Y833" s="45">
        <f t="shared" si="117"/>
        <v>0</v>
      </c>
      <c r="Z833" s="46">
        <f t="shared" si="112"/>
        <v>0</v>
      </c>
      <c r="AA833" s="46">
        <f t="shared" si="113"/>
        <v>0</v>
      </c>
      <c r="AB833" s="46">
        <f t="shared" si="114"/>
        <v>66000</v>
      </c>
      <c r="AC833" s="45"/>
      <c r="AF833" s="33">
        <f t="shared" si="115"/>
        <v>0</v>
      </c>
      <c r="AH833" s="24">
        <f t="shared" si="116"/>
        <v>0</v>
      </c>
    </row>
    <row r="834" spans="1:34" x14ac:dyDescent="0.35">
      <c r="A834" t="s">
        <v>862</v>
      </c>
      <c r="C834" s="26" t="s">
        <v>3440</v>
      </c>
      <c r="D834" s="26" t="s">
        <v>3618</v>
      </c>
      <c r="E834" s="19">
        <v>38420</v>
      </c>
      <c r="F834" s="26" t="s">
        <v>3616</v>
      </c>
      <c r="G834" s="26" t="s">
        <v>3442</v>
      </c>
      <c r="H834" s="19" t="str">
        <f>VLOOKUP(E834,Subjective!$A$5:$B$1439,2,FALSE)</f>
        <v>WDU Student Bursary Reimbursements</v>
      </c>
      <c r="I834" s="44">
        <v>13641.09</v>
      </c>
      <c r="J834" s="45"/>
      <c r="K834" s="45">
        <f t="shared" si="109"/>
        <v>13641.09</v>
      </c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6">
        <f t="shared" si="110"/>
        <v>0</v>
      </c>
      <c r="X834" s="45">
        <f t="shared" si="111"/>
        <v>0</v>
      </c>
      <c r="Y834" s="45">
        <f t="shared" si="117"/>
        <v>0</v>
      </c>
      <c r="Z834" s="46">
        <f t="shared" si="112"/>
        <v>0</v>
      </c>
      <c r="AA834" s="46">
        <f t="shared" si="113"/>
        <v>0</v>
      </c>
      <c r="AB834" s="46">
        <f t="shared" si="114"/>
        <v>13641.09</v>
      </c>
      <c r="AC834" s="45"/>
      <c r="AF834" s="33">
        <f t="shared" si="115"/>
        <v>0</v>
      </c>
      <c r="AH834" s="24">
        <f t="shared" si="116"/>
        <v>0</v>
      </c>
    </row>
    <row r="835" spans="1:34" x14ac:dyDescent="0.35">
      <c r="A835" t="s">
        <v>863</v>
      </c>
      <c r="C835" s="26" t="s">
        <v>3440</v>
      </c>
      <c r="D835" s="26" t="s">
        <v>3619</v>
      </c>
      <c r="E835" s="19">
        <v>33650</v>
      </c>
      <c r="F835" s="26" t="s">
        <v>3616</v>
      </c>
      <c r="G835" s="26" t="s">
        <v>3442</v>
      </c>
      <c r="H835" s="19" t="str">
        <f>VLOOKUP(E835,Subjective!$A$5:$B$1439,2,FALSE)</f>
        <v>Training Travel &amp; Subsistence</v>
      </c>
      <c r="I835" s="44">
        <v>5400</v>
      </c>
      <c r="J835" s="45"/>
      <c r="K835" s="45">
        <f t="shared" si="109"/>
        <v>5400</v>
      </c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6">
        <f t="shared" si="110"/>
        <v>0</v>
      </c>
      <c r="X835" s="45">
        <f t="shared" si="111"/>
        <v>0</v>
      </c>
      <c r="Y835" s="45">
        <f t="shared" si="117"/>
        <v>0</v>
      </c>
      <c r="Z835" s="46">
        <f t="shared" si="112"/>
        <v>0</v>
      </c>
      <c r="AA835" s="46">
        <f t="shared" si="113"/>
        <v>0</v>
      </c>
      <c r="AB835" s="46">
        <f t="shared" si="114"/>
        <v>5400</v>
      </c>
      <c r="AC835" s="45"/>
      <c r="AF835" s="33">
        <f t="shared" si="115"/>
        <v>0</v>
      </c>
      <c r="AH835" s="24">
        <f t="shared" si="116"/>
        <v>0</v>
      </c>
    </row>
    <row r="836" spans="1:34" x14ac:dyDescent="0.35">
      <c r="A836" t="s">
        <v>864</v>
      </c>
      <c r="C836" s="26" t="s">
        <v>3440</v>
      </c>
      <c r="D836" s="26" t="s">
        <v>3619</v>
      </c>
      <c r="E836" s="19">
        <v>38400</v>
      </c>
      <c r="F836" s="26" t="s">
        <v>3616</v>
      </c>
      <c r="G836" s="26" t="s">
        <v>3442</v>
      </c>
      <c r="H836" s="19" t="str">
        <f>VLOOKUP(E836,Subjective!$A$5:$B$1439,2,FALSE)</f>
        <v>WDU E&amp;T Contracts with Universities</v>
      </c>
      <c r="I836" s="44">
        <v>178752</v>
      </c>
      <c r="J836" s="45"/>
      <c r="K836" s="45">
        <f t="shared" si="109"/>
        <v>178752</v>
      </c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6">
        <f t="shared" si="110"/>
        <v>0</v>
      </c>
      <c r="X836" s="45">
        <f t="shared" si="111"/>
        <v>0</v>
      </c>
      <c r="Y836" s="45">
        <f t="shared" si="117"/>
        <v>0</v>
      </c>
      <c r="Z836" s="46">
        <f t="shared" si="112"/>
        <v>0</v>
      </c>
      <c r="AA836" s="46">
        <f t="shared" si="113"/>
        <v>0</v>
      </c>
      <c r="AB836" s="46">
        <f t="shared" si="114"/>
        <v>178752</v>
      </c>
      <c r="AC836" s="45"/>
      <c r="AF836" s="33">
        <f t="shared" si="115"/>
        <v>0</v>
      </c>
      <c r="AH836" s="24">
        <f t="shared" si="116"/>
        <v>0</v>
      </c>
    </row>
    <row r="837" spans="1:34" x14ac:dyDescent="0.35">
      <c r="A837" t="s">
        <v>865</v>
      </c>
      <c r="C837" s="26" t="s">
        <v>3440</v>
      </c>
      <c r="D837" s="26" t="s">
        <v>3619</v>
      </c>
      <c r="E837" s="19">
        <v>38420</v>
      </c>
      <c r="F837" s="26" t="s">
        <v>3441</v>
      </c>
      <c r="G837" s="26" t="s">
        <v>3442</v>
      </c>
      <c r="H837" s="19" t="str">
        <f>VLOOKUP(E837,Subjective!$A$5:$B$1439,2,FALSE)</f>
        <v>WDU Student Bursary Reimbursements</v>
      </c>
      <c r="I837" s="44">
        <v>38400</v>
      </c>
      <c r="J837" s="45"/>
      <c r="K837" s="45">
        <f t="shared" si="109"/>
        <v>38400</v>
      </c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6">
        <f t="shared" si="110"/>
        <v>0</v>
      </c>
      <c r="X837" s="45">
        <f t="shared" si="111"/>
        <v>0</v>
      </c>
      <c r="Y837" s="45">
        <f t="shared" si="117"/>
        <v>0</v>
      </c>
      <c r="Z837" s="46">
        <f t="shared" si="112"/>
        <v>0</v>
      </c>
      <c r="AA837" s="46">
        <f t="shared" si="113"/>
        <v>0</v>
      </c>
      <c r="AB837" s="46">
        <f t="shared" si="114"/>
        <v>38400</v>
      </c>
      <c r="AC837" s="45"/>
      <c r="AF837" s="33">
        <f t="shared" si="115"/>
        <v>0</v>
      </c>
      <c r="AH837" s="24">
        <f t="shared" si="116"/>
        <v>0</v>
      </c>
    </row>
    <row r="838" spans="1:34" x14ac:dyDescent="0.35">
      <c r="A838" t="s">
        <v>866</v>
      </c>
      <c r="C838" s="26" t="s">
        <v>3440</v>
      </c>
      <c r="D838" s="26" t="s">
        <v>3619</v>
      </c>
      <c r="E838" s="19">
        <v>38420</v>
      </c>
      <c r="F838" s="26" t="s">
        <v>3616</v>
      </c>
      <c r="G838" s="26" t="s">
        <v>3442</v>
      </c>
      <c r="H838" s="19" t="str">
        <f>VLOOKUP(E838,Subjective!$A$5:$B$1439,2,FALSE)</f>
        <v>WDU Student Bursary Reimbursements</v>
      </c>
      <c r="I838" s="44">
        <v>19268.5</v>
      </c>
      <c r="J838" s="45"/>
      <c r="K838" s="45">
        <f t="shared" si="109"/>
        <v>19268.5</v>
      </c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6">
        <f t="shared" si="110"/>
        <v>0</v>
      </c>
      <c r="X838" s="45">
        <f t="shared" si="111"/>
        <v>0</v>
      </c>
      <c r="Y838" s="45">
        <f t="shared" si="117"/>
        <v>0</v>
      </c>
      <c r="Z838" s="46">
        <f t="shared" si="112"/>
        <v>0</v>
      </c>
      <c r="AA838" s="46">
        <f t="shared" si="113"/>
        <v>0</v>
      </c>
      <c r="AB838" s="46">
        <f t="shared" si="114"/>
        <v>19268.5</v>
      </c>
      <c r="AC838" s="45"/>
      <c r="AF838" s="33">
        <f t="shared" si="115"/>
        <v>0</v>
      </c>
      <c r="AH838" s="24">
        <f t="shared" si="116"/>
        <v>0</v>
      </c>
    </row>
    <row r="839" spans="1:34" x14ac:dyDescent="0.35">
      <c r="A839" t="s">
        <v>867</v>
      </c>
      <c r="C839" s="26" t="s">
        <v>3440</v>
      </c>
      <c r="D839" s="26" t="s">
        <v>3620</v>
      </c>
      <c r="E839" s="19">
        <v>33650</v>
      </c>
      <c r="F839" s="26" t="s">
        <v>3466</v>
      </c>
      <c r="G839" s="26" t="s">
        <v>3448</v>
      </c>
      <c r="H839" s="19" t="str">
        <f>VLOOKUP(E839,Subjective!$A$5:$B$1439,2,FALSE)</f>
        <v>Training Travel &amp; Subsistence</v>
      </c>
      <c r="I839" s="44">
        <v>676.87</v>
      </c>
      <c r="J839" s="45"/>
      <c r="K839" s="45">
        <f t="shared" si="109"/>
        <v>676.87</v>
      </c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6">
        <f t="shared" si="110"/>
        <v>0</v>
      </c>
      <c r="X839" s="45">
        <f t="shared" si="111"/>
        <v>0</v>
      </c>
      <c r="Y839" s="45">
        <f t="shared" si="117"/>
        <v>0</v>
      </c>
      <c r="Z839" s="46">
        <f t="shared" si="112"/>
        <v>0</v>
      </c>
      <c r="AA839" s="46">
        <f t="shared" si="113"/>
        <v>0</v>
      </c>
      <c r="AB839" s="46">
        <f t="shared" si="114"/>
        <v>676.87</v>
      </c>
      <c r="AC839" s="45"/>
      <c r="AF839" s="33">
        <f t="shared" si="115"/>
        <v>0</v>
      </c>
      <c r="AH839" s="24">
        <f t="shared" si="116"/>
        <v>0</v>
      </c>
    </row>
    <row r="840" spans="1:34" x14ac:dyDescent="0.35">
      <c r="A840" t="s">
        <v>868</v>
      </c>
      <c r="C840" s="26" t="s">
        <v>3440</v>
      </c>
      <c r="D840" s="26" t="s">
        <v>3620</v>
      </c>
      <c r="E840" s="19">
        <v>38400</v>
      </c>
      <c r="F840" s="26" t="s">
        <v>3556</v>
      </c>
      <c r="G840" s="26" t="s">
        <v>3442</v>
      </c>
      <c r="H840" s="19" t="str">
        <f>VLOOKUP(E840,Subjective!$A$5:$B$1439,2,FALSE)</f>
        <v>WDU E&amp;T Contracts with Universities</v>
      </c>
      <c r="I840" s="44">
        <v>22647</v>
      </c>
      <c r="J840" s="45"/>
      <c r="K840" s="45">
        <f t="shared" si="109"/>
        <v>22647</v>
      </c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6">
        <f t="shared" si="110"/>
        <v>0</v>
      </c>
      <c r="X840" s="45">
        <f t="shared" si="111"/>
        <v>0</v>
      </c>
      <c r="Y840" s="45">
        <f t="shared" si="117"/>
        <v>0</v>
      </c>
      <c r="Z840" s="46">
        <f t="shared" si="112"/>
        <v>0</v>
      </c>
      <c r="AA840" s="46">
        <f t="shared" si="113"/>
        <v>0</v>
      </c>
      <c r="AB840" s="46">
        <f t="shared" si="114"/>
        <v>22647</v>
      </c>
      <c r="AC840" s="45"/>
      <c r="AF840" s="33">
        <f t="shared" si="115"/>
        <v>0</v>
      </c>
      <c r="AH840" s="24">
        <f t="shared" si="116"/>
        <v>0</v>
      </c>
    </row>
    <row r="841" spans="1:34" x14ac:dyDescent="0.35">
      <c r="A841" t="s">
        <v>869</v>
      </c>
      <c r="C841" s="26" t="s">
        <v>3440</v>
      </c>
      <c r="D841" s="26" t="s">
        <v>3620</v>
      </c>
      <c r="E841" s="19">
        <v>38410</v>
      </c>
      <c r="F841" s="26" t="s">
        <v>3441</v>
      </c>
      <c r="G841" s="26" t="s">
        <v>3442</v>
      </c>
      <c r="H841" s="19" t="str">
        <f>VLOOKUP(E841,Subjective!$A$5:$B$1439,2,FALSE)</f>
        <v>WDU Student Salary Reimbursements</v>
      </c>
      <c r="I841" s="44">
        <v>32887.300000000003</v>
      </c>
      <c r="J841" s="45"/>
      <c r="K841" s="45">
        <f t="shared" si="109"/>
        <v>32887.300000000003</v>
      </c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6">
        <f t="shared" si="110"/>
        <v>0</v>
      </c>
      <c r="X841" s="45">
        <f t="shared" si="111"/>
        <v>0</v>
      </c>
      <c r="Y841" s="45">
        <f t="shared" si="117"/>
        <v>0</v>
      </c>
      <c r="Z841" s="46">
        <f t="shared" si="112"/>
        <v>0</v>
      </c>
      <c r="AA841" s="46">
        <f t="shared" si="113"/>
        <v>0</v>
      </c>
      <c r="AB841" s="46">
        <f t="shared" si="114"/>
        <v>32887.300000000003</v>
      </c>
      <c r="AC841" s="45"/>
      <c r="AF841" s="33">
        <f t="shared" si="115"/>
        <v>0</v>
      </c>
      <c r="AH841" s="24">
        <f t="shared" si="116"/>
        <v>0</v>
      </c>
    </row>
    <row r="842" spans="1:34" x14ac:dyDescent="0.35">
      <c r="A842" t="s">
        <v>870</v>
      </c>
      <c r="C842" s="26" t="s">
        <v>3440</v>
      </c>
      <c r="D842" s="26" t="s">
        <v>3620</v>
      </c>
      <c r="E842" s="19">
        <v>38410</v>
      </c>
      <c r="F842" s="26" t="s">
        <v>3466</v>
      </c>
      <c r="G842" s="26" t="s">
        <v>3448</v>
      </c>
      <c r="H842" s="19" t="str">
        <f>VLOOKUP(E842,Subjective!$A$5:$B$1439,2,FALSE)</f>
        <v>WDU Student Salary Reimbursements</v>
      </c>
      <c r="I842" s="44">
        <v>14011.2</v>
      </c>
      <c r="J842" s="45"/>
      <c r="K842" s="45">
        <f t="shared" si="109"/>
        <v>14011.2</v>
      </c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6">
        <f t="shared" si="110"/>
        <v>0</v>
      </c>
      <c r="X842" s="45">
        <f t="shared" si="111"/>
        <v>0</v>
      </c>
      <c r="Y842" s="45">
        <f t="shared" si="117"/>
        <v>0</v>
      </c>
      <c r="Z842" s="46">
        <f t="shared" si="112"/>
        <v>0</v>
      </c>
      <c r="AA842" s="46">
        <f t="shared" si="113"/>
        <v>0</v>
      </c>
      <c r="AB842" s="46">
        <f t="shared" si="114"/>
        <v>14011.2</v>
      </c>
      <c r="AC842" s="45"/>
      <c r="AF842" s="33">
        <f t="shared" si="115"/>
        <v>0</v>
      </c>
      <c r="AH842" s="24">
        <f t="shared" si="116"/>
        <v>0</v>
      </c>
    </row>
    <row r="843" spans="1:34" x14ac:dyDescent="0.35">
      <c r="A843" t="s">
        <v>871</v>
      </c>
      <c r="C843" s="26" t="s">
        <v>3440</v>
      </c>
      <c r="D843" s="26" t="s">
        <v>3620</v>
      </c>
      <c r="E843" s="19">
        <v>38410</v>
      </c>
      <c r="F843" s="26" t="s">
        <v>3467</v>
      </c>
      <c r="G843" s="26" t="s">
        <v>3450</v>
      </c>
      <c r="H843" s="19" t="str">
        <f>VLOOKUP(E843,Subjective!$A$5:$B$1439,2,FALSE)</f>
        <v>WDU Student Salary Reimbursements</v>
      </c>
      <c r="I843" s="44">
        <v>6444.64</v>
      </c>
      <c r="J843" s="45"/>
      <c r="K843" s="45">
        <f t="shared" si="109"/>
        <v>6444.64</v>
      </c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6">
        <f t="shared" si="110"/>
        <v>0</v>
      </c>
      <c r="X843" s="45">
        <f t="shared" si="111"/>
        <v>0</v>
      </c>
      <c r="Y843" s="45">
        <f t="shared" si="117"/>
        <v>0</v>
      </c>
      <c r="Z843" s="46">
        <f t="shared" si="112"/>
        <v>0</v>
      </c>
      <c r="AA843" s="46">
        <f t="shared" si="113"/>
        <v>0</v>
      </c>
      <c r="AB843" s="46">
        <f t="shared" si="114"/>
        <v>6444.64</v>
      </c>
      <c r="AC843" s="45"/>
      <c r="AF843" s="33">
        <f t="shared" si="115"/>
        <v>0</v>
      </c>
      <c r="AH843" s="24">
        <f t="shared" si="116"/>
        <v>0</v>
      </c>
    </row>
    <row r="844" spans="1:34" x14ac:dyDescent="0.35">
      <c r="A844" t="s">
        <v>872</v>
      </c>
      <c r="C844" s="26" t="s">
        <v>3440</v>
      </c>
      <c r="D844" s="26" t="s">
        <v>3620</v>
      </c>
      <c r="E844" s="19">
        <v>38410</v>
      </c>
      <c r="F844" s="26" t="s">
        <v>3469</v>
      </c>
      <c r="G844" s="26" t="s">
        <v>3449</v>
      </c>
      <c r="H844" s="19" t="str">
        <f>VLOOKUP(E844,Subjective!$A$5:$B$1439,2,FALSE)</f>
        <v>WDU Student Salary Reimbursements</v>
      </c>
      <c r="I844" s="44">
        <v>4620.1400000000003</v>
      </c>
      <c r="J844" s="45"/>
      <c r="K844" s="45">
        <f t="shared" ref="K844:K907" si="118">I844</f>
        <v>4620.1400000000003</v>
      </c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6">
        <f t="shared" si="110"/>
        <v>0</v>
      </c>
      <c r="X844" s="45">
        <f t="shared" si="111"/>
        <v>0</v>
      </c>
      <c r="Y844" s="45">
        <f t="shared" si="117"/>
        <v>0</v>
      </c>
      <c r="Z844" s="46">
        <f t="shared" si="112"/>
        <v>0</v>
      </c>
      <c r="AA844" s="46">
        <f t="shared" si="113"/>
        <v>0</v>
      </c>
      <c r="AB844" s="46">
        <f t="shared" si="114"/>
        <v>4620.1400000000003</v>
      </c>
      <c r="AC844" s="45"/>
      <c r="AF844" s="33">
        <f t="shared" si="115"/>
        <v>0</v>
      </c>
      <c r="AH844" s="24">
        <f t="shared" si="116"/>
        <v>0</v>
      </c>
    </row>
    <row r="845" spans="1:34" x14ac:dyDescent="0.35">
      <c r="A845" t="s">
        <v>873</v>
      </c>
      <c r="C845" s="26" t="s">
        <v>3440</v>
      </c>
      <c r="D845" s="26" t="s">
        <v>3620</v>
      </c>
      <c r="E845" s="19">
        <v>38410</v>
      </c>
      <c r="F845" s="26" t="s">
        <v>3471</v>
      </c>
      <c r="G845" s="26" t="s">
        <v>3451</v>
      </c>
      <c r="H845" s="19" t="str">
        <f>VLOOKUP(E845,Subjective!$A$5:$B$1439,2,FALSE)</f>
        <v>WDU Student Salary Reimbursements</v>
      </c>
      <c r="I845" s="44">
        <v>2177.0500000000002</v>
      </c>
      <c r="J845" s="45"/>
      <c r="K845" s="45">
        <f t="shared" si="118"/>
        <v>2177.0500000000002</v>
      </c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6">
        <f t="shared" si="110"/>
        <v>0</v>
      </c>
      <c r="X845" s="45">
        <f t="shared" si="111"/>
        <v>0</v>
      </c>
      <c r="Y845" s="45">
        <f t="shared" si="117"/>
        <v>0</v>
      </c>
      <c r="Z845" s="46">
        <f t="shared" si="112"/>
        <v>0</v>
      </c>
      <c r="AA845" s="46">
        <f t="shared" si="113"/>
        <v>0</v>
      </c>
      <c r="AB845" s="46">
        <f t="shared" si="114"/>
        <v>2177.0500000000002</v>
      </c>
      <c r="AC845" s="45"/>
      <c r="AF845" s="33">
        <f t="shared" si="115"/>
        <v>0</v>
      </c>
      <c r="AH845" s="24">
        <f t="shared" si="116"/>
        <v>0</v>
      </c>
    </row>
    <row r="846" spans="1:34" x14ac:dyDescent="0.35">
      <c r="A846" t="s">
        <v>874</v>
      </c>
      <c r="C846" s="26" t="s">
        <v>3440</v>
      </c>
      <c r="D846" s="26" t="s">
        <v>3621</v>
      </c>
      <c r="E846" s="19">
        <v>33650</v>
      </c>
      <c r="F846" s="26" t="s">
        <v>3556</v>
      </c>
      <c r="G846" s="26" t="s">
        <v>3442</v>
      </c>
      <c r="H846" s="19" t="str">
        <f>VLOOKUP(E846,Subjective!$A$5:$B$1439,2,FALSE)</f>
        <v>Training Travel &amp; Subsistence</v>
      </c>
      <c r="I846" s="44">
        <v>36000</v>
      </c>
      <c r="J846" s="45"/>
      <c r="K846" s="45">
        <f t="shared" si="118"/>
        <v>36000</v>
      </c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6">
        <f t="shared" ref="W846:W909" si="119">AF846</f>
        <v>0</v>
      </c>
      <c r="X846" s="45">
        <f t="shared" ref="X846:X909" si="120">IF(LEFT(E846,1)="2",I846,0)</f>
        <v>0</v>
      </c>
      <c r="Y846" s="45">
        <f t="shared" si="117"/>
        <v>0</v>
      </c>
      <c r="Z846" s="46">
        <f t="shared" ref="Z846:Z909" si="121">IFERROR(_xlfn.IFS(D846="M350",I846,D846="M360",I846),0)</f>
        <v>0</v>
      </c>
      <c r="AA846" s="46">
        <f t="shared" ref="AA846:AA909" si="122">IFERROR(_xlfn.IFS(D846="M370",I846),0)</f>
        <v>0</v>
      </c>
      <c r="AB846" s="46">
        <f t="shared" ref="AB846:AB909" si="123">IFERROR(_xlfn.IFS(D846="N100",I846,D846="N102",I846,D846="N103",I846,D846="N104",I846,D846="N105",I846,D846="N106",I846,D846="N107",I846,D846="N108",I846,D846="N109",I846,D846="N110",I846,D846="N111",I846,D846="N112",I846,D846="N113",I846,D846="N114",I846,D846="N115",I846,D846="N116",I846,D846="N117",I846,D846="N118",I846,D846="N119",I846,D846="N120",I846,D846="N121",I846,D846="N122",I846,D846="N123",I846,D846="N124",I846,D846="N125",I846,D846="N126",I846,D846="N127",I846,D846="N128",I846,D846="N129",I846,D846="N130",I846,D846="N132",I846,D846="N133",I846,D846="N134",I846,D846="N135",I846,D846="N136",I846,D846="N137",I846,D846="N138",I846,D846="N140",I846),0)</f>
        <v>36000</v>
      </c>
      <c r="AC846" s="45"/>
      <c r="AF846" s="33">
        <f t="shared" ref="AF846:AF909" si="124">IF(AND(E846&gt;=$AE$10,E846&lt;=$AF$10),I846,0)</f>
        <v>0</v>
      </c>
      <c r="AH846" s="24">
        <f t="shared" ref="AH846:AH909" si="125">SUM(U846:AB846)-K846</f>
        <v>0</v>
      </c>
    </row>
    <row r="847" spans="1:34" x14ac:dyDescent="0.35">
      <c r="A847" t="s">
        <v>875</v>
      </c>
      <c r="C847" s="26" t="s">
        <v>3440</v>
      </c>
      <c r="D847" s="26" t="s">
        <v>3621</v>
      </c>
      <c r="E847" s="19">
        <v>38400</v>
      </c>
      <c r="F847" s="26" t="s">
        <v>3556</v>
      </c>
      <c r="G847" s="26" t="s">
        <v>3442</v>
      </c>
      <c r="H847" s="19" t="str">
        <f>VLOOKUP(E847,Subjective!$A$5:$B$1439,2,FALSE)</f>
        <v>WDU E&amp;T Contracts with Universities</v>
      </c>
      <c r="I847" s="44">
        <v>256521</v>
      </c>
      <c r="J847" s="45"/>
      <c r="K847" s="45">
        <f t="shared" si="118"/>
        <v>256521</v>
      </c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6">
        <f t="shared" si="119"/>
        <v>0</v>
      </c>
      <c r="X847" s="45">
        <f t="shared" si="120"/>
        <v>0</v>
      </c>
      <c r="Y847" s="45">
        <f t="shared" si="117"/>
        <v>0</v>
      </c>
      <c r="Z847" s="46">
        <f t="shared" si="121"/>
        <v>0</v>
      </c>
      <c r="AA847" s="46">
        <f t="shared" si="122"/>
        <v>0</v>
      </c>
      <c r="AB847" s="46">
        <f t="shared" si="123"/>
        <v>256521</v>
      </c>
      <c r="AC847" s="45"/>
      <c r="AF847" s="33">
        <f t="shared" si="124"/>
        <v>0</v>
      </c>
      <c r="AH847" s="24">
        <f t="shared" si="125"/>
        <v>0</v>
      </c>
    </row>
    <row r="848" spans="1:34" x14ac:dyDescent="0.35">
      <c r="A848" t="s">
        <v>876</v>
      </c>
      <c r="C848" s="26" t="s">
        <v>3440</v>
      </c>
      <c r="D848" s="26" t="s">
        <v>3621</v>
      </c>
      <c r="E848" s="19">
        <v>38420</v>
      </c>
      <c r="F848" s="26" t="s">
        <v>3441</v>
      </c>
      <c r="G848" s="26" t="s">
        <v>3442</v>
      </c>
      <c r="H848" s="19" t="str">
        <f>VLOOKUP(E848,Subjective!$A$5:$B$1439,2,FALSE)</f>
        <v>WDU Student Bursary Reimbursements</v>
      </c>
      <c r="I848" s="44">
        <v>225000</v>
      </c>
      <c r="J848" s="45"/>
      <c r="K848" s="45">
        <f t="shared" si="118"/>
        <v>225000</v>
      </c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6">
        <f t="shared" si="119"/>
        <v>0</v>
      </c>
      <c r="X848" s="45">
        <f t="shared" si="120"/>
        <v>0</v>
      </c>
      <c r="Y848" s="45">
        <f t="shared" si="117"/>
        <v>0</v>
      </c>
      <c r="Z848" s="46">
        <f t="shared" si="121"/>
        <v>0</v>
      </c>
      <c r="AA848" s="46">
        <f t="shared" si="122"/>
        <v>0</v>
      </c>
      <c r="AB848" s="46">
        <f t="shared" si="123"/>
        <v>225000</v>
      </c>
      <c r="AC848" s="45"/>
      <c r="AF848" s="33">
        <f t="shared" si="124"/>
        <v>0</v>
      </c>
      <c r="AH848" s="24">
        <f t="shared" si="125"/>
        <v>0</v>
      </c>
    </row>
    <row r="849" spans="1:34" x14ac:dyDescent="0.35">
      <c r="A849" t="s">
        <v>877</v>
      </c>
      <c r="C849" s="26" t="s">
        <v>3440</v>
      </c>
      <c r="D849" s="26" t="s">
        <v>3622</v>
      </c>
      <c r="E849" s="19">
        <v>33650</v>
      </c>
      <c r="F849" s="26" t="s">
        <v>3616</v>
      </c>
      <c r="G849" s="26" t="s">
        <v>3442</v>
      </c>
      <c r="H849" s="19" t="str">
        <f>VLOOKUP(E849,Subjective!$A$5:$B$1439,2,FALSE)</f>
        <v>Training Travel &amp; Subsistence</v>
      </c>
      <c r="I849" s="44">
        <v>13000</v>
      </c>
      <c r="J849" s="45"/>
      <c r="K849" s="45">
        <f t="shared" si="118"/>
        <v>13000</v>
      </c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6">
        <f t="shared" si="119"/>
        <v>0</v>
      </c>
      <c r="X849" s="45">
        <f t="shared" si="120"/>
        <v>0</v>
      </c>
      <c r="Y849" s="45">
        <f t="shared" si="117"/>
        <v>0</v>
      </c>
      <c r="Z849" s="46">
        <f t="shared" si="121"/>
        <v>0</v>
      </c>
      <c r="AA849" s="46">
        <f t="shared" si="122"/>
        <v>0</v>
      </c>
      <c r="AB849" s="46">
        <f t="shared" si="123"/>
        <v>13000</v>
      </c>
      <c r="AC849" s="45"/>
      <c r="AF849" s="33">
        <f t="shared" si="124"/>
        <v>0</v>
      </c>
      <c r="AH849" s="24">
        <f t="shared" si="125"/>
        <v>0</v>
      </c>
    </row>
    <row r="850" spans="1:34" x14ac:dyDescent="0.35">
      <c r="A850" t="s">
        <v>878</v>
      </c>
      <c r="C850" s="26" t="s">
        <v>3440</v>
      </c>
      <c r="D850" s="26" t="s">
        <v>3622</v>
      </c>
      <c r="E850" s="19">
        <v>38420</v>
      </c>
      <c r="F850" s="26" t="s">
        <v>3441</v>
      </c>
      <c r="G850" s="26" t="s">
        <v>3442</v>
      </c>
      <c r="H850" s="19" t="str">
        <f>VLOOKUP(E850,Subjective!$A$5:$B$1439,2,FALSE)</f>
        <v>WDU Student Bursary Reimbursements</v>
      </c>
      <c r="I850" s="44">
        <v>39180</v>
      </c>
      <c r="J850" s="45"/>
      <c r="K850" s="45">
        <f t="shared" si="118"/>
        <v>39180</v>
      </c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6">
        <f t="shared" si="119"/>
        <v>0</v>
      </c>
      <c r="X850" s="45">
        <f t="shared" si="120"/>
        <v>0</v>
      </c>
      <c r="Y850" s="45">
        <f t="shared" si="117"/>
        <v>0</v>
      </c>
      <c r="Z850" s="46">
        <f t="shared" si="121"/>
        <v>0</v>
      </c>
      <c r="AA850" s="46">
        <f t="shared" si="122"/>
        <v>0</v>
      </c>
      <c r="AB850" s="46">
        <f t="shared" si="123"/>
        <v>39180</v>
      </c>
      <c r="AC850" s="45"/>
      <c r="AF850" s="33">
        <f t="shared" si="124"/>
        <v>0</v>
      </c>
      <c r="AH850" s="24">
        <f t="shared" si="125"/>
        <v>0</v>
      </c>
    </row>
    <row r="851" spans="1:34" x14ac:dyDescent="0.35">
      <c r="A851" t="s">
        <v>879</v>
      </c>
      <c r="C851" s="26" t="s">
        <v>3440</v>
      </c>
      <c r="D851" s="26" t="s">
        <v>3622</v>
      </c>
      <c r="E851" s="19">
        <v>38420</v>
      </c>
      <c r="F851" s="26" t="s">
        <v>3616</v>
      </c>
      <c r="G851" s="26" t="s">
        <v>3442</v>
      </c>
      <c r="H851" s="19" t="str">
        <f>VLOOKUP(E851,Subjective!$A$5:$B$1439,2,FALSE)</f>
        <v>WDU Student Bursary Reimbursements</v>
      </c>
      <c r="I851" s="44">
        <v>7381</v>
      </c>
      <c r="J851" s="45"/>
      <c r="K851" s="45">
        <f t="shared" si="118"/>
        <v>7381</v>
      </c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6">
        <f t="shared" si="119"/>
        <v>0</v>
      </c>
      <c r="X851" s="45">
        <f t="shared" si="120"/>
        <v>0</v>
      </c>
      <c r="Y851" s="45">
        <f t="shared" si="117"/>
        <v>0</v>
      </c>
      <c r="Z851" s="46">
        <f t="shared" si="121"/>
        <v>0</v>
      </c>
      <c r="AA851" s="46">
        <f t="shared" si="122"/>
        <v>0</v>
      </c>
      <c r="AB851" s="46">
        <f t="shared" si="123"/>
        <v>7381</v>
      </c>
      <c r="AC851" s="45"/>
      <c r="AF851" s="33">
        <f t="shared" si="124"/>
        <v>0</v>
      </c>
      <c r="AH851" s="24">
        <f t="shared" si="125"/>
        <v>0</v>
      </c>
    </row>
    <row r="852" spans="1:34" x14ac:dyDescent="0.35">
      <c r="A852" t="s">
        <v>880</v>
      </c>
      <c r="C852" s="26" t="s">
        <v>3440</v>
      </c>
      <c r="D852" s="26" t="s">
        <v>3623</v>
      </c>
      <c r="E852" s="19">
        <v>33610</v>
      </c>
      <c r="F852" s="26" t="s">
        <v>3441</v>
      </c>
      <c r="G852" s="26" t="s">
        <v>3442</v>
      </c>
      <c r="H852" s="19" t="str">
        <f>VLOOKUP(E852,Subjective!$A$5:$B$1439,2,FALSE)</f>
        <v>Travel &amp; Subsistence</v>
      </c>
      <c r="I852" s="44">
        <v>780.9</v>
      </c>
      <c r="J852" s="45"/>
      <c r="K852" s="45">
        <f t="shared" si="118"/>
        <v>780.9</v>
      </c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6">
        <f t="shared" si="119"/>
        <v>0</v>
      </c>
      <c r="X852" s="45">
        <f t="shared" si="120"/>
        <v>0</v>
      </c>
      <c r="Y852" s="45">
        <f t="shared" si="117"/>
        <v>0</v>
      </c>
      <c r="Z852" s="46">
        <f t="shared" si="121"/>
        <v>0</v>
      </c>
      <c r="AA852" s="46">
        <f t="shared" si="122"/>
        <v>0</v>
      </c>
      <c r="AB852" s="46">
        <f t="shared" si="123"/>
        <v>780.9</v>
      </c>
      <c r="AC852" s="45"/>
      <c r="AF852" s="33">
        <f t="shared" si="124"/>
        <v>0</v>
      </c>
      <c r="AH852" s="24">
        <f t="shared" si="125"/>
        <v>0</v>
      </c>
    </row>
    <row r="853" spans="1:34" x14ac:dyDescent="0.35">
      <c r="A853" t="s">
        <v>881</v>
      </c>
      <c r="C853" s="26" t="s">
        <v>3440</v>
      </c>
      <c r="D853" s="26" t="s">
        <v>3623</v>
      </c>
      <c r="E853" s="19">
        <v>33650</v>
      </c>
      <c r="F853" s="26" t="s">
        <v>3441</v>
      </c>
      <c r="G853" s="26" t="s">
        <v>3442</v>
      </c>
      <c r="H853" s="19" t="str">
        <f>VLOOKUP(E853,Subjective!$A$5:$B$1439,2,FALSE)</f>
        <v>Training Travel &amp; Subsistence</v>
      </c>
      <c r="I853" s="44">
        <v>4705.28</v>
      </c>
      <c r="J853" s="45"/>
      <c r="K853" s="45">
        <f t="shared" si="118"/>
        <v>4705.28</v>
      </c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6">
        <f t="shared" si="119"/>
        <v>0</v>
      </c>
      <c r="X853" s="45">
        <f t="shared" si="120"/>
        <v>0</v>
      </c>
      <c r="Y853" s="45">
        <f t="shared" si="117"/>
        <v>0</v>
      </c>
      <c r="Z853" s="46">
        <f t="shared" si="121"/>
        <v>0</v>
      </c>
      <c r="AA853" s="46">
        <f t="shared" si="122"/>
        <v>0</v>
      </c>
      <c r="AB853" s="46">
        <f t="shared" si="123"/>
        <v>4705.28</v>
      </c>
      <c r="AC853" s="45"/>
      <c r="AF853" s="33">
        <f t="shared" si="124"/>
        <v>0</v>
      </c>
      <c r="AH853" s="24">
        <f t="shared" si="125"/>
        <v>0</v>
      </c>
    </row>
    <row r="854" spans="1:34" x14ac:dyDescent="0.35">
      <c r="A854" t="s">
        <v>882</v>
      </c>
      <c r="C854" s="26" t="s">
        <v>3440</v>
      </c>
      <c r="D854" s="26" t="s">
        <v>3623</v>
      </c>
      <c r="E854" s="19">
        <v>33650</v>
      </c>
      <c r="F854" s="26" t="s">
        <v>3557</v>
      </c>
      <c r="G854" s="26" t="s">
        <v>3442</v>
      </c>
      <c r="H854" s="19" t="str">
        <f>VLOOKUP(E854,Subjective!$A$5:$B$1439,2,FALSE)</f>
        <v>Training Travel &amp; Subsistence</v>
      </c>
      <c r="I854" s="44">
        <v>31630.37</v>
      </c>
      <c r="J854" s="45"/>
      <c r="K854" s="45">
        <f t="shared" si="118"/>
        <v>31630.37</v>
      </c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6">
        <f t="shared" si="119"/>
        <v>0</v>
      </c>
      <c r="X854" s="45">
        <f t="shared" si="120"/>
        <v>0</v>
      </c>
      <c r="Y854" s="45">
        <f t="shared" si="117"/>
        <v>0</v>
      </c>
      <c r="Z854" s="46">
        <f t="shared" si="121"/>
        <v>0</v>
      </c>
      <c r="AA854" s="46">
        <f t="shared" si="122"/>
        <v>0</v>
      </c>
      <c r="AB854" s="46">
        <f t="shared" si="123"/>
        <v>31630.37</v>
      </c>
      <c r="AC854" s="45"/>
      <c r="AF854" s="33">
        <f t="shared" si="124"/>
        <v>0</v>
      </c>
      <c r="AH854" s="24">
        <f t="shared" si="125"/>
        <v>0</v>
      </c>
    </row>
    <row r="855" spans="1:34" x14ac:dyDescent="0.35">
      <c r="A855" t="s">
        <v>883</v>
      </c>
      <c r="C855" s="26" t="s">
        <v>3440</v>
      </c>
      <c r="D855" s="26" t="s">
        <v>3623</v>
      </c>
      <c r="E855" s="19">
        <v>35220</v>
      </c>
      <c r="F855" s="26" t="s">
        <v>3441</v>
      </c>
      <c r="G855" s="26" t="s">
        <v>3442</v>
      </c>
      <c r="H855" s="19" t="str">
        <f>VLOOKUP(E855,Subjective!$A$5:$B$1439,2,FALSE)</f>
        <v>Premises Lease Rent</v>
      </c>
      <c r="I855" s="44">
        <v>200</v>
      </c>
      <c r="J855" s="45"/>
      <c r="K855" s="45">
        <f t="shared" si="118"/>
        <v>200</v>
      </c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6">
        <f t="shared" si="119"/>
        <v>0</v>
      </c>
      <c r="X855" s="45">
        <f t="shared" si="120"/>
        <v>0</v>
      </c>
      <c r="Y855" s="45">
        <f t="shared" si="117"/>
        <v>0</v>
      </c>
      <c r="Z855" s="46">
        <f t="shared" si="121"/>
        <v>0</v>
      </c>
      <c r="AA855" s="46">
        <f t="shared" si="122"/>
        <v>0</v>
      </c>
      <c r="AB855" s="46">
        <f t="shared" si="123"/>
        <v>200</v>
      </c>
      <c r="AC855" s="45"/>
      <c r="AF855" s="33">
        <f t="shared" si="124"/>
        <v>0</v>
      </c>
      <c r="AH855" s="24">
        <f t="shared" si="125"/>
        <v>0</v>
      </c>
    </row>
    <row r="856" spans="1:34" x14ac:dyDescent="0.35">
      <c r="A856" t="s">
        <v>884</v>
      </c>
      <c r="C856" s="26" t="s">
        <v>3440</v>
      </c>
      <c r="D856" s="26" t="s">
        <v>3623</v>
      </c>
      <c r="E856" s="19">
        <v>38400</v>
      </c>
      <c r="F856" s="26" t="s">
        <v>3624</v>
      </c>
      <c r="G856" s="26" t="s">
        <v>3442</v>
      </c>
      <c r="H856" s="19" t="str">
        <f>VLOOKUP(E856,Subjective!$A$5:$B$1439,2,FALSE)</f>
        <v>WDU E&amp;T Contracts with Universities</v>
      </c>
      <c r="I856" s="44">
        <v>23996</v>
      </c>
      <c r="J856" s="45"/>
      <c r="K856" s="45">
        <f t="shared" si="118"/>
        <v>23996</v>
      </c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6">
        <f t="shared" si="119"/>
        <v>0</v>
      </c>
      <c r="X856" s="45">
        <f t="shared" si="120"/>
        <v>0</v>
      </c>
      <c r="Y856" s="45">
        <f t="shared" si="117"/>
        <v>0</v>
      </c>
      <c r="Z856" s="46">
        <f t="shared" si="121"/>
        <v>0</v>
      </c>
      <c r="AA856" s="46">
        <f t="shared" si="122"/>
        <v>0</v>
      </c>
      <c r="AB856" s="46">
        <f t="shared" si="123"/>
        <v>23996</v>
      </c>
      <c r="AC856" s="45"/>
      <c r="AF856" s="33">
        <f t="shared" si="124"/>
        <v>0</v>
      </c>
      <c r="AH856" s="24">
        <f t="shared" si="125"/>
        <v>0</v>
      </c>
    </row>
    <row r="857" spans="1:34" x14ac:dyDescent="0.35">
      <c r="A857" t="s">
        <v>885</v>
      </c>
      <c r="C857" s="26" t="s">
        <v>3440</v>
      </c>
      <c r="D857" s="26" t="s">
        <v>3623</v>
      </c>
      <c r="E857" s="19">
        <v>38400</v>
      </c>
      <c r="F857" s="26" t="s">
        <v>3557</v>
      </c>
      <c r="G857" s="26" t="s">
        <v>3442</v>
      </c>
      <c r="H857" s="19" t="str">
        <f>VLOOKUP(E857,Subjective!$A$5:$B$1439,2,FALSE)</f>
        <v>WDU E&amp;T Contracts with Universities</v>
      </c>
      <c r="I857" s="44">
        <v>263427</v>
      </c>
      <c r="J857" s="45"/>
      <c r="K857" s="45">
        <f t="shared" si="118"/>
        <v>263427</v>
      </c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6">
        <f t="shared" si="119"/>
        <v>0</v>
      </c>
      <c r="X857" s="45">
        <f t="shared" si="120"/>
        <v>0</v>
      </c>
      <c r="Y857" s="45">
        <f t="shared" si="117"/>
        <v>0</v>
      </c>
      <c r="Z857" s="46">
        <f t="shared" si="121"/>
        <v>0</v>
      </c>
      <c r="AA857" s="46">
        <f t="shared" si="122"/>
        <v>0</v>
      </c>
      <c r="AB857" s="46">
        <f t="shared" si="123"/>
        <v>263427</v>
      </c>
      <c r="AC857" s="45"/>
      <c r="AF857" s="33">
        <f t="shared" si="124"/>
        <v>0</v>
      </c>
      <c r="AH857" s="24">
        <f t="shared" si="125"/>
        <v>0</v>
      </c>
    </row>
    <row r="858" spans="1:34" x14ac:dyDescent="0.35">
      <c r="A858" t="s">
        <v>886</v>
      </c>
      <c r="C858" s="26" t="s">
        <v>3440</v>
      </c>
      <c r="D858" s="26" t="s">
        <v>3623</v>
      </c>
      <c r="E858" s="19">
        <v>38410</v>
      </c>
      <c r="F858" s="26" t="s">
        <v>3470</v>
      </c>
      <c r="G858" s="26" t="s">
        <v>3445</v>
      </c>
      <c r="H858" s="19" t="str">
        <f>VLOOKUP(E858,Subjective!$A$5:$B$1439,2,FALSE)</f>
        <v>WDU Student Salary Reimbursements</v>
      </c>
      <c r="I858" s="44">
        <v>3207</v>
      </c>
      <c r="J858" s="45"/>
      <c r="K858" s="45">
        <f t="shared" si="118"/>
        <v>3207</v>
      </c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6">
        <f t="shared" si="119"/>
        <v>0</v>
      </c>
      <c r="X858" s="45">
        <f t="shared" si="120"/>
        <v>0</v>
      </c>
      <c r="Y858" s="45">
        <f t="shared" si="117"/>
        <v>0</v>
      </c>
      <c r="Z858" s="46">
        <f t="shared" si="121"/>
        <v>0</v>
      </c>
      <c r="AA858" s="46">
        <f t="shared" si="122"/>
        <v>0</v>
      </c>
      <c r="AB858" s="46">
        <f t="shared" si="123"/>
        <v>3207</v>
      </c>
      <c r="AC858" s="45"/>
      <c r="AF858" s="33">
        <f t="shared" si="124"/>
        <v>0</v>
      </c>
      <c r="AH858" s="24">
        <f t="shared" si="125"/>
        <v>0</v>
      </c>
    </row>
    <row r="859" spans="1:34" x14ac:dyDescent="0.35">
      <c r="A859" t="s">
        <v>887</v>
      </c>
      <c r="C859" s="26" t="s">
        <v>3440</v>
      </c>
      <c r="D859" s="26" t="s">
        <v>3623</v>
      </c>
      <c r="E859" s="19">
        <v>38420</v>
      </c>
      <c r="F859" s="26" t="s">
        <v>3557</v>
      </c>
      <c r="G859" s="26" t="s">
        <v>3442</v>
      </c>
      <c r="H859" s="19" t="str">
        <f>VLOOKUP(E859,Subjective!$A$5:$B$1439,2,FALSE)</f>
        <v>WDU Student Bursary Reimbursements</v>
      </c>
      <c r="I859" s="44">
        <v>72915.899999999994</v>
      </c>
      <c r="J859" s="45"/>
      <c r="K859" s="45">
        <f t="shared" si="118"/>
        <v>72915.899999999994</v>
      </c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6">
        <f t="shared" si="119"/>
        <v>0</v>
      </c>
      <c r="X859" s="45">
        <f t="shared" si="120"/>
        <v>0</v>
      </c>
      <c r="Y859" s="45">
        <f t="shared" si="117"/>
        <v>0</v>
      </c>
      <c r="Z859" s="46">
        <f t="shared" si="121"/>
        <v>0</v>
      </c>
      <c r="AA859" s="46">
        <f t="shared" si="122"/>
        <v>0</v>
      </c>
      <c r="AB859" s="46">
        <f t="shared" si="123"/>
        <v>72915.899999999994</v>
      </c>
      <c r="AC859" s="45"/>
      <c r="AF859" s="33">
        <f t="shared" si="124"/>
        <v>0</v>
      </c>
      <c r="AH859" s="24">
        <f t="shared" si="125"/>
        <v>0</v>
      </c>
    </row>
    <row r="860" spans="1:34" x14ac:dyDescent="0.35">
      <c r="A860" t="s">
        <v>888</v>
      </c>
      <c r="C860" s="26" t="s">
        <v>3440</v>
      </c>
      <c r="D860" s="26" t="s">
        <v>3625</v>
      </c>
      <c r="E860" s="19">
        <v>33650</v>
      </c>
      <c r="F860" s="26" t="s">
        <v>3467</v>
      </c>
      <c r="G860" s="26" t="s">
        <v>3450</v>
      </c>
      <c r="H860" s="19" t="str">
        <f>VLOOKUP(E860,Subjective!$A$5:$B$1439,2,FALSE)</f>
        <v>Training Travel &amp; Subsistence</v>
      </c>
      <c r="I860" s="44">
        <v>10083.280000000001</v>
      </c>
      <c r="J860" s="45"/>
      <c r="K860" s="45">
        <f t="shared" si="118"/>
        <v>10083.280000000001</v>
      </c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6">
        <f t="shared" si="119"/>
        <v>0</v>
      </c>
      <c r="X860" s="45">
        <f t="shared" si="120"/>
        <v>0</v>
      </c>
      <c r="Y860" s="45">
        <f t="shared" ref="Y860:Y923" si="126">IF((X860+Z860+AA860+AB860+U860+V860+W860)=0,I860,0)</f>
        <v>0</v>
      </c>
      <c r="Z860" s="46">
        <f t="shared" si="121"/>
        <v>0</v>
      </c>
      <c r="AA860" s="46">
        <f t="shared" si="122"/>
        <v>0</v>
      </c>
      <c r="AB860" s="46">
        <f t="shared" si="123"/>
        <v>10083.280000000001</v>
      </c>
      <c r="AC860" s="45"/>
      <c r="AF860" s="33">
        <f t="shared" si="124"/>
        <v>0</v>
      </c>
      <c r="AH860" s="24">
        <f t="shared" si="125"/>
        <v>0</v>
      </c>
    </row>
    <row r="861" spans="1:34" x14ac:dyDescent="0.35">
      <c r="A861" t="s">
        <v>889</v>
      </c>
      <c r="C861" s="26" t="s">
        <v>3440</v>
      </c>
      <c r="D861" s="26" t="s">
        <v>3625</v>
      </c>
      <c r="E861" s="19">
        <v>33650</v>
      </c>
      <c r="F861" s="26" t="s">
        <v>3470</v>
      </c>
      <c r="G861" s="26" t="s">
        <v>3445</v>
      </c>
      <c r="H861" s="19" t="str">
        <f>VLOOKUP(E861,Subjective!$A$5:$B$1439,2,FALSE)</f>
        <v>Training Travel &amp; Subsistence</v>
      </c>
      <c r="I861" s="44">
        <v>10447.040000000001</v>
      </c>
      <c r="J861" s="45"/>
      <c r="K861" s="45">
        <f t="shared" si="118"/>
        <v>10447.040000000001</v>
      </c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6">
        <f t="shared" si="119"/>
        <v>0</v>
      </c>
      <c r="X861" s="45">
        <f t="shared" si="120"/>
        <v>0</v>
      </c>
      <c r="Y861" s="45">
        <f t="shared" si="126"/>
        <v>0</v>
      </c>
      <c r="Z861" s="46">
        <f t="shared" si="121"/>
        <v>0</v>
      </c>
      <c r="AA861" s="46">
        <f t="shared" si="122"/>
        <v>0</v>
      </c>
      <c r="AB861" s="46">
        <f t="shared" si="123"/>
        <v>10447.040000000001</v>
      </c>
      <c r="AC861" s="45"/>
      <c r="AF861" s="33">
        <f t="shared" si="124"/>
        <v>0</v>
      </c>
      <c r="AH861" s="24">
        <f t="shared" si="125"/>
        <v>0</v>
      </c>
    </row>
    <row r="862" spans="1:34" x14ac:dyDescent="0.35">
      <c r="A862" t="s">
        <v>890</v>
      </c>
      <c r="C862" s="26" t="s">
        <v>3440</v>
      </c>
      <c r="D862" s="26" t="s">
        <v>3625</v>
      </c>
      <c r="E862" s="19">
        <v>38400</v>
      </c>
      <c r="F862" s="26" t="s">
        <v>3467</v>
      </c>
      <c r="G862" s="26" t="s">
        <v>3450</v>
      </c>
      <c r="H862" s="19" t="str">
        <f>VLOOKUP(E862,Subjective!$A$5:$B$1439,2,FALSE)</f>
        <v>WDU E&amp;T Contracts with Universities</v>
      </c>
      <c r="I862" s="44">
        <v>211692</v>
      </c>
      <c r="J862" s="45"/>
      <c r="K862" s="45">
        <f t="shared" si="118"/>
        <v>211692</v>
      </c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6">
        <f t="shared" si="119"/>
        <v>0</v>
      </c>
      <c r="X862" s="45">
        <f t="shared" si="120"/>
        <v>0</v>
      </c>
      <c r="Y862" s="45">
        <f t="shared" si="126"/>
        <v>0</v>
      </c>
      <c r="Z862" s="46">
        <f t="shared" si="121"/>
        <v>0</v>
      </c>
      <c r="AA862" s="46">
        <f t="shared" si="122"/>
        <v>0</v>
      </c>
      <c r="AB862" s="46">
        <f t="shared" si="123"/>
        <v>211692</v>
      </c>
      <c r="AC862" s="45"/>
      <c r="AF862" s="33">
        <f t="shared" si="124"/>
        <v>0</v>
      </c>
      <c r="AH862" s="24">
        <f t="shared" si="125"/>
        <v>0</v>
      </c>
    </row>
    <row r="863" spans="1:34" x14ac:dyDescent="0.35">
      <c r="A863" t="s">
        <v>891</v>
      </c>
      <c r="C863" s="26" t="s">
        <v>3440</v>
      </c>
      <c r="D863" s="26" t="s">
        <v>3625</v>
      </c>
      <c r="E863" s="19">
        <v>38400</v>
      </c>
      <c r="F863" s="26" t="s">
        <v>3612</v>
      </c>
      <c r="G863" s="26" t="s">
        <v>3442</v>
      </c>
      <c r="H863" s="19" t="str">
        <f>VLOOKUP(E863,Subjective!$A$5:$B$1439,2,FALSE)</f>
        <v>WDU E&amp;T Contracts with Universities</v>
      </c>
      <c r="I863" s="44">
        <v>216489</v>
      </c>
      <c r="J863" s="45"/>
      <c r="K863" s="45">
        <f t="shared" si="118"/>
        <v>216489</v>
      </c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6">
        <f t="shared" si="119"/>
        <v>0</v>
      </c>
      <c r="X863" s="45">
        <f t="shared" si="120"/>
        <v>0</v>
      </c>
      <c r="Y863" s="45">
        <f t="shared" si="126"/>
        <v>0</v>
      </c>
      <c r="Z863" s="46">
        <f t="shared" si="121"/>
        <v>0</v>
      </c>
      <c r="AA863" s="46">
        <f t="shared" si="122"/>
        <v>0</v>
      </c>
      <c r="AB863" s="46">
        <f t="shared" si="123"/>
        <v>216489</v>
      </c>
      <c r="AC863" s="45"/>
      <c r="AF863" s="33">
        <f t="shared" si="124"/>
        <v>0</v>
      </c>
      <c r="AH863" s="24">
        <f t="shared" si="125"/>
        <v>0</v>
      </c>
    </row>
    <row r="864" spans="1:34" x14ac:dyDescent="0.35">
      <c r="A864" t="s">
        <v>892</v>
      </c>
      <c r="C864" s="26" t="s">
        <v>3440</v>
      </c>
      <c r="D864" s="26" t="s">
        <v>3625</v>
      </c>
      <c r="E864" s="19">
        <v>38410</v>
      </c>
      <c r="F864" s="26" t="s">
        <v>3441</v>
      </c>
      <c r="G864" s="26" t="s">
        <v>3442</v>
      </c>
      <c r="H864" s="19" t="str">
        <f>VLOOKUP(E864,Subjective!$A$5:$B$1439,2,FALSE)</f>
        <v>WDU Student Salary Reimbursements</v>
      </c>
      <c r="I864" s="44">
        <v>393952.17</v>
      </c>
      <c r="J864" s="45"/>
      <c r="K864" s="45">
        <f t="shared" si="118"/>
        <v>393952.17</v>
      </c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6">
        <f t="shared" si="119"/>
        <v>0</v>
      </c>
      <c r="X864" s="45">
        <f t="shared" si="120"/>
        <v>0</v>
      </c>
      <c r="Y864" s="45">
        <f t="shared" si="126"/>
        <v>0</v>
      </c>
      <c r="Z864" s="46">
        <f t="shared" si="121"/>
        <v>0</v>
      </c>
      <c r="AA864" s="46">
        <f t="shared" si="122"/>
        <v>0</v>
      </c>
      <c r="AB864" s="46">
        <f t="shared" si="123"/>
        <v>393952.17</v>
      </c>
      <c r="AC864" s="45"/>
      <c r="AF864" s="33">
        <f t="shared" si="124"/>
        <v>0</v>
      </c>
      <c r="AH864" s="24">
        <f t="shared" si="125"/>
        <v>0</v>
      </c>
    </row>
    <row r="865" spans="1:34" x14ac:dyDescent="0.35">
      <c r="A865" t="s">
        <v>893</v>
      </c>
      <c r="C865" s="26" t="s">
        <v>3440</v>
      </c>
      <c r="D865" s="26" t="s">
        <v>3625</v>
      </c>
      <c r="E865" s="19">
        <v>38410</v>
      </c>
      <c r="F865" s="26" t="s">
        <v>3467</v>
      </c>
      <c r="G865" s="26" t="s">
        <v>3450</v>
      </c>
      <c r="H865" s="19" t="str">
        <f>VLOOKUP(E865,Subjective!$A$5:$B$1439,2,FALSE)</f>
        <v>WDU Student Salary Reimbursements</v>
      </c>
      <c r="I865" s="44">
        <v>161867.44</v>
      </c>
      <c r="J865" s="45"/>
      <c r="K865" s="45">
        <f t="shared" si="118"/>
        <v>161867.44</v>
      </c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6">
        <f t="shared" si="119"/>
        <v>0</v>
      </c>
      <c r="X865" s="45">
        <f t="shared" si="120"/>
        <v>0</v>
      </c>
      <c r="Y865" s="45">
        <f t="shared" si="126"/>
        <v>0</v>
      </c>
      <c r="Z865" s="46">
        <f t="shared" si="121"/>
        <v>0</v>
      </c>
      <c r="AA865" s="46">
        <f t="shared" si="122"/>
        <v>0</v>
      </c>
      <c r="AB865" s="46">
        <f t="shared" si="123"/>
        <v>161867.44</v>
      </c>
      <c r="AC865" s="45"/>
      <c r="AF865" s="33">
        <f t="shared" si="124"/>
        <v>0</v>
      </c>
      <c r="AH865" s="24">
        <f t="shared" si="125"/>
        <v>0</v>
      </c>
    </row>
    <row r="866" spans="1:34" x14ac:dyDescent="0.35">
      <c r="A866" t="s">
        <v>894</v>
      </c>
      <c r="C866" s="26" t="s">
        <v>3440</v>
      </c>
      <c r="D866" s="26" t="s">
        <v>3625</v>
      </c>
      <c r="E866" s="19">
        <v>38410</v>
      </c>
      <c r="F866" s="26" t="s">
        <v>3470</v>
      </c>
      <c r="G866" s="26" t="s">
        <v>3445</v>
      </c>
      <c r="H866" s="19" t="str">
        <f>VLOOKUP(E866,Subjective!$A$5:$B$1439,2,FALSE)</f>
        <v>WDU Student Salary Reimbursements</v>
      </c>
      <c r="I866" s="44">
        <v>200321.98</v>
      </c>
      <c r="J866" s="45"/>
      <c r="K866" s="45">
        <f t="shared" si="118"/>
        <v>200321.98</v>
      </c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6">
        <f t="shared" si="119"/>
        <v>0</v>
      </c>
      <c r="X866" s="45">
        <f t="shared" si="120"/>
        <v>0</v>
      </c>
      <c r="Y866" s="45">
        <f t="shared" si="126"/>
        <v>0</v>
      </c>
      <c r="Z866" s="46">
        <f t="shared" si="121"/>
        <v>0</v>
      </c>
      <c r="AA866" s="46">
        <f t="shared" si="122"/>
        <v>0</v>
      </c>
      <c r="AB866" s="46">
        <f t="shared" si="123"/>
        <v>200321.98</v>
      </c>
      <c r="AC866" s="45"/>
      <c r="AF866" s="33">
        <f t="shared" si="124"/>
        <v>0</v>
      </c>
      <c r="AH866" s="24">
        <f t="shared" si="125"/>
        <v>0</v>
      </c>
    </row>
    <row r="867" spans="1:34" x14ac:dyDescent="0.35">
      <c r="A867" t="s">
        <v>895</v>
      </c>
      <c r="C867" s="26" t="s">
        <v>3440</v>
      </c>
      <c r="D867" s="26" t="s">
        <v>3626</v>
      </c>
      <c r="E867" s="19">
        <v>33650</v>
      </c>
      <c r="F867" s="26" t="s">
        <v>3466</v>
      </c>
      <c r="G867" s="26" t="s">
        <v>3448</v>
      </c>
      <c r="H867" s="19" t="str">
        <f>VLOOKUP(E867,Subjective!$A$5:$B$1439,2,FALSE)</f>
        <v>Training Travel &amp; Subsistence</v>
      </c>
      <c r="I867" s="44">
        <v>5747.83</v>
      </c>
      <c r="J867" s="45"/>
      <c r="K867" s="45">
        <f t="shared" si="118"/>
        <v>5747.83</v>
      </c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6">
        <f t="shared" si="119"/>
        <v>0</v>
      </c>
      <c r="X867" s="45">
        <f t="shared" si="120"/>
        <v>0</v>
      </c>
      <c r="Y867" s="45">
        <f t="shared" si="126"/>
        <v>0</v>
      </c>
      <c r="Z867" s="46">
        <f t="shared" si="121"/>
        <v>0</v>
      </c>
      <c r="AA867" s="46">
        <f t="shared" si="122"/>
        <v>0</v>
      </c>
      <c r="AB867" s="46">
        <f t="shared" si="123"/>
        <v>5747.83</v>
      </c>
      <c r="AC867" s="45"/>
      <c r="AF867" s="33">
        <f t="shared" si="124"/>
        <v>0</v>
      </c>
      <c r="AH867" s="24">
        <f t="shared" si="125"/>
        <v>0</v>
      </c>
    </row>
    <row r="868" spans="1:34" x14ac:dyDescent="0.35">
      <c r="A868" t="s">
        <v>896</v>
      </c>
      <c r="C868" s="26" t="s">
        <v>3440</v>
      </c>
      <c r="D868" s="26" t="s">
        <v>3626</v>
      </c>
      <c r="E868" s="19">
        <v>33650</v>
      </c>
      <c r="F868" s="26" t="s">
        <v>3467</v>
      </c>
      <c r="G868" s="26" t="s">
        <v>3450</v>
      </c>
      <c r="H868" s="19" t="str">
        <f>VLOOKUP(E868,Subjective!$A$5:$B$1439,2,FALSE)</f>
        <v>Training Travel &amp; Subsistence</v>
      </c>
      <c r="I868" s="44">
        <v>3598.74</v>
      </c>
      <c r="J868" s="45"/>
      <c r="K868" s="45">
        <f t="shared" si="118"/>
        <v>3598.74</v>
      </c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6">
        <f t="shared" si="119"/>
        <v>0</v>
      </c>
      <c r="X868" s="45">
        <f t="shared" si="120"/>
        <v>0</v>
      </c>
      <c r="Y868" s="45">
        <f t="shared" si="126"/>
        <v>0</v>
      </c>
      <c r="Z868" s="46">
        <f t="shared" si="121"/>
        <v>0</v>
      </c>
      <c r="AA868" s="46">
        <f t="shared" si="122"/>
        <v>0</v>
      </c>
      <c r="AB868" s="46">
        <f t="shared" si="123"/>
        <v>3598.74</v>
      </c>
      <c r="AC868" s="45"/>
      <c r="AF868" s="33">
        <f t="shared" si="124"/>
        <v>0</v>
      </c>
      <c r="AH868" s="24">
        <f t="shared" si="125"/>
        <v>0</v>
      </c>
    </row>
    <row r="869" spans="1:34" x14ac:dyDescent="0.35">
      <c r="A869" t="s">
        <v>897</v>
      </c>
      <c r="C869" s="26" t="s">
        <v>3440</v>
      </c>
      <c r="D869" s="26" t="s">
        <v>3626</v>
      </c>
      <c r="E869" s="19">
        <v>33650</v>
      </c>
      <c r="F869" s="26" t="s">
        <v>3468</v>
      </c>
      <c r="G869" s="26" t="s">
        <v>3452</v>
      </c>
      <c r="H869" s="19" t="str">
        <f>VLOOKUP(E869,Subjective!$A$5:$B$1439,2,FALSE)</f>
        <v>Training Travel &amp; Subsistence</v>
      </c>
      <c r="I869" s="44">
        <v>36</v>
      </c>
      <c r="J869" s="45"/>
      <c r="K869" s="45">
        <f t="shared" si="118"/>
        <v>36</v>
      </c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6">
        <f t="shared" si="119"/>
        <v>0</v>
      </c>
      <c r="X869" s="45">
        <f t="shared" si="120"/>
        <v>0</v>
      </c>
      <c r="Y869" s="45">
        <f t="shared" si="126"/>
        <v>0</v>
      </c>
      <c r="Z869" s="46">
        <f t="shared" si="121"/>
        <v>0</v>
      </c>
      <c r="AA869" s="46">
        <f t="shared" si="122"/>
        <v>0</v>
      </c>
      <c r="AB869" s="46">
        <f t="shared" si="123"/>
        <v>36</v>
      </c>
      <c r="AC869" s="45"/>
      <c r="AF869" s="33">
        <f t="shared" si="124"/>
        <v>0</v>
      </c>
      <c r="AH869" s="24">
        <f t="shared" si="125"/>
        <v>0</v>
      </c>
    </row>
    <row r="870" spans="1:34" x14ac:dyDescent="0.35">
      <c r="A870" t="s">
        <v>898</v>
      </c>
      <c r="C870" s="26" t="s">
        <v>3440</v>
      </c>
      <c r="D870" s="26" t="s">
        <v>3626</v>
      </c>
      <c r="E870" s="19">
        <v>33650</v>
      </c>
      <c r="F870" s="26" t="s">
        <v>3469</v>
      </c>
      <c r="G870" s="26" t="s">
        <v>3449</v>
      </c>
      <c r="H870" s="19" t="str">
        <f>VLOOKUP(E870,Subjective!$A$5:$B$1439,2,FALSE)</f>
        <v>Training Travel &amp; Subsistence</v>
      </c>
      <c r="I870" s="44">
        <v>312.85000000000002</v>
      </c>
      <c r="J870" s="45"/>
      <c r="K870" s="45">
        <f t="shared" si="118"/>
        <v>312.85000000000002</v>
      </c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6">
        <f t="shared" si="119"/>
        <v>0</v>
      </c>
      <c r="X870" s="45">
        <f t="shared" si="120"/>
        <v>0</v>
      </c>
      <c r="Y870" s="45">
        <f t="shared" si="126"/>
        <v>0</v>
      </c>
      <c r="Z870" s="46">
        <f t="shared" si="121"/>
        <v>0</v>
      </c>
      <c r="AA870" s="46">
        <f t="shared" si="122"/>
        <v>0</v>
      </c>
      <c r="AB870" s="46">
        <f t="shared" si="123"/>
        <v>312.85000000000002</v>
      </c>
      <c r="AC870" s="45"/>
      <c r="AF870" s="33">
        <f t="shared" si="124"/>
        <v>0</v>
      </c>
      <c r="AH870" s="24">
        <f t="shared" si="125"/>
        <v>0</v>
      </c>
    </row>
    <row r="871" spans="1:34" x14ac:dyDescent="0.35">
      <c r="A871" t="s">
        <v>899</v>
      </c>
      <c r="C871" s="26" t="s">
        <v>3440</v>
      </c>
      <c r="D871" s="26" t="s">
        <v>3626</v>
      </c>
      <c r="E871" s="19">
        <v>33650</v>
      </c>
      <c r="F871" s="26" t="s">
        <v>3470</v>
      </c>
      <c r="G871" s="26" t="s">
        <v>3445</v>
      </c>
      <c r="H871" s="19" t="str">
        <f>VLOOKUP(E871,Subjective!$A$5:$B$1439,2,FALSE)</f>
        <v>Training Travel &amp; Subsistence</v>
      </c>
      <c r="I871" s="44">
        <v>2579.96</v>
      </c>
      <c r="J871" s="45"/>
      <c r="K871" s="45">
        <f t="shared" si="118"/>
        <v>2579.96</v>
      </c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6">
        <f t="shared" si="119"/>
        <v>0</v>
      </c>
      <c r="X871" s="45">
        <f t="shared" si="120"/>
        <v>0</v>
      </c>
      <c r="Y871" s="45">
        <f t="shared" si="126"/>
        <v>0</v>
      </c>
      <c r="Z871" s="46">
        <f t="shared" si="121"/>
        <v>0</v>
      </c>
      <c r="AA871" s="46">
        <f t="shared" si="122"/>
        <v>0</v>
      </c>
      <c r="AB871" s="46">
        <f t="shared" si="123"/>
        <v>2579.96</v>
      </c>
      <c r="AC871" s="45"/>
      <c r="AF871" s="33">
        <f t="shared" si="124"/>
        <v>0</v>
      </c>
      <c r="AH871" s="24">
        <f t="shared" si="125"/>
        <v>0</v>
      </c>
    </row>
    <row r="872" spans="1:34" x14ac:dyDescent="0.35">
      <c r="A872" t="s">
        <v>900</v>
      </c>
      <c r="C872" s="26" t="s">
        <v>3440</v>
      </c>
      <c r="D872" s="26" t="s">
        <v>3626</v>
      </c>
      <c r="E872" s="19">
        <v>34230</v>
      </c>
      <c r="F872" s="26" t="s">
        <v>3441</v>
      </c>
      <c r="G872" s="26" t="s">
        <v>3442</v>
      </c>
      <c r="H872" s="19" t="str">
        <f>VLOOKUP(E872,Subjective!$A$5:$B$1439,2,FALSE)</f>
        <v>ALS Courses / Training</v>
      </c>
      <c r="I872" s="44">
        <v>480</v>
      </c>
      <c r="J872" s="45"/>
      <c r="K872" s="45">
        <f t="shared" si="118"/>
        <v>480</v>
      </c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6">
        <f t="shared" si="119"/>
        <v>0</v>
      </c>
      <c r="X872" s="45">
        <f t="shared" si="120"/>
        <v>0</v>
      </c>
      <c r="Y872" s="45">
        <f t="shared" si="126"/>
        <v>0</v>
      </c>
      <c r="Z872" s="46">
        <f t="shared" si="121"/>
        <v>0</v>
      </c>
      <c r="AA872" s="46">
        <f t="shared" si="122"/>
        <v>0</v>
      </c>
      <c r="AB872" s="46">
        <f t="shared" si="123"/>
        <v>480</v>
      </c>
      <c r="AC872" s="45"/>
      <c r="AF872" s="33">
        <f t="shared" si="124"/>
        <v>0</v>
      </c>
      <c r="AH872" s="24">
        <f t="shared" si="125"/>
        <v>0</v>
      </c>
    </row>
    <row r="873" spans="1:34" x14ac:dyDescent="0.35">
      <c r="A873" t="s">
        <v>901</v>
      </c>
      <c r="C873" s="26" t="s">
        <v>3440</v>
      </c>
      <c r="D873" s="26" t="s">
        <v>3626</v>
      </c>
      <c r="E873" s="19">
        <v>38400</v>
      </c>
      <c r="F873" s="26" t="s">
        <v>3557</v>
      </c>
      <c r="G873" s="26" t="s">
        <v>3442</v>
      </c>
      <c r="H873" s="19" t="str">
        <f>VLOOKUP(E873,Subjective!$A$5:$B$1439,2,FALSE)</f>
        <v>WDU E&amp;T Contracts with Universities</v>
      </c>
      <c r="I873" s="44">
        <v>40150</v>
      </c>
      <c r="J873" s="45"/>
      <c r="K873" s="45">
        <f t="shared" si="118"/>
        <v>40150</v>
      </c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6">
        <f t="shared" si="119"/>
        <v>0</v>
      </c>
      <c r="X873" s="45">
        <f t="shared" si="120"/>
        <v>0</v>
      </c>
      <c r="Y873" s="45">
        <f t="shared" si="126"/>
        <v>0</v>
      </c>
      <c r="Z873" s="46">
        <f t="shared" si="121"/>
        <v>0</v>
      </c>
      <c r="AA873" s="46">
        <f t="shared" si="122"/>
        <v>0</v>
      </c>
      <c r="AB873" s="46">
        <f t="shared" si="123"/>
        <v>40150</v>
      </c>
      <c r="AC873" s="45"/>
      <c r="AF873" s="33">
        <f t="shared" si="124"/>
        <v>0</v>
      </c>
      <c r="AH873" s="24">
        <f t="shared" si="125"/>
        <v>0</v>
      </c>
    </row>
    <row r="874" spans="1:34" x14ac:dyDescent="0.35">
      <c r="A874" t="s">
        <v>902</v>
      </c>
      <c r="C874" s="26" t="s">
        <v>3440</v>
      </c>
      <c r="D874" s="26" t="s">
        <v>3626</v>
      </c>
      <c r="E874" s="19">
        <v>38410</v>
      </c>
      <c r="F874" s="26" t="s">
        <v>3441</v>
      </c>
      <c r="G874" s="26" t="s">
        <v>3442</v>
      </c>
      <c r="H874" s="19" t="str">
        <f>VLOOKUP(E874,Subjective!$A$5:$B$1439,2,FALSE)</f>
        <v>WDU Student Salary Reimbursements</v>
      </c>
      <c r="I874" s="44">
        <v>232538</v>
      </c>
      <c r="J874" s="45"/>
      <c r="K874" s="45">
        <f t="shared" si="118"/>
        <v>232538</v>
      </c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6">
        <f t="shared" si="119"/>
        <v>0</v>
      </c>
      <c r="X874" s="45">
        <f t="shared" si="120"/>
        <v>0</v>
      </c>
      <c r="Y874" s="45">
        <f t="shared" si="126"/>
        <v>0</v>
      </c>
      <c r="Z874" s="46">
        <f t="shared" si="121"/>
        <v>0</v>
      </c>
      <c r="AA874" s="46">
        <f t="shared" si="122"/>
        <v>0</v>
      </c>
      <c r="AB874" s="46">
        <f t="shared" si="123"/>
        <v>232538</v>
      </c>
      <c r="AC874" s="45"/>
      <c r="AF874" s="33">
        <f t="shared" si="124"/>
        <v>0</v>
      </c>
      <c r="AH874" s="24">
        <f t="shared" si="125"/>
        <v>0</v>
      </c>
    </row>
    <row r="875" spans="1:34" x14ac:dyDescent="0.35">
      <c r="A875" t="s">
        <v>903</v>
      </c>
      <c r="C875" s="26" t="s">
        <v>3440</v>
      </c>
      <c r="D875" s="26" t="s">
        <v>3626</v>
      </c>
      <c r="E875" s="19">
        <v>38410</v>
      </c>
      <c r="F875" s="26" t="s">
        <v>3466</v>
      </c>
      <c r="G875" s="26" t="s">
        <v>3448</v>
      </c>
      <c r="H875" s="19" t="str">
        <f>VLOOKUP(E875,Subjective!$A$5:$B$1439,2,FALSE)</f>
        <v>WDU Student Salary Reimbursements</v>
      </c>
      <c r="I875" s="44">
        <v>76640.34</v>
      </c>
      <c r="J875" s="45"/>
      <c r="K875" s="45">
        <f t="shared" si="118"/>
        <v>76640.34</v>
      </c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6">
        <f t="shared" si="119"/>
        <v>0</v>
      </c>
      <c r="X875" s="45">
        <f t="shared" si="120"/>
        <v>0</v>
      </c>
      <c r="Y875" s="45">
        <f t="shared" si="126"/>
        <v>0</v>
      </c>
      <c r="Z875" s="46">
        <f t="shared" si="121"/>
        <v>0</v>
      </c>
      <c r="AA875" s="46">
        <f t="shared" si="122"/>
        <v>0</v>
      </c>
      <c r="AB875" s="46">
        <f t="shared" si="123"/>
        <v>76640.34</v>
      </c>
      <c r="AC875" s="45"/>
      <c r="AF875" s="33">
        <f t="shared" si="124"/>
        <v>0</v>
      </c>
      <c r="AH875" s="24">
        <f t="shared" si="125"/>
        <v>0</v>
      </c>
    </row>
    <row r="876" spans="1:34" x14ac:dyDescent="0.35">
      <c r="A876" t="s">
        <v>904</v>
      </c>
      <c r="C876" s="26" t="s">
        <v>3440</v>
      </c>
      <c r="D876" s="26" t="s">
        <v>3626</v>
      </c>
      <c r="E876" s="19">
        <v>38410</v>
      </c>
      <c r="F876" s="26" t="s">
        <v>3467</v>
      </c>
      <c r="G876" s="26" t="s">
        <v>3450</v>
      </c>
      <c r="H876" s="19" t="str">
        <f>VLOOKUP(E876,Subjective!$A$5:$B$1439,2,FALSE)</f>
        <v>WDU Student Salary Reimbursements</v>
      </c>
      <c r="I876" s="44">
        <v>51090.05</v>
      </c>
      <c r="J876" s="45"/>
      <c r="K876" s="45">
        <f t="shared" si="118"/>
        <v>51090.05</v>
      </c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6">
        <f t="shared" si="119"/>
        <v>0</v>
      </c>
      <c r="X876" s="45">
        <f t="shared" si="120"/>
        <v>0</v>
      </c>
      <c r="Y876" s="45">
        <f t="shared" si="126"/>
        <v>0</v>
      </c>
      <c r="Z876" s="46">
        <f t="shared" si="121"/>
        <v>0</v>
      </c>
      <c r="AA876" s="46">
        <f t="shared" si="122"/>
        <v>0</v>
      </c>
      <c r="AB876" s="46">
        <f t="shared" si="123"/>
        <v>51090.05</v>
      </c>
      <c r="AC876" s="45"/>
      <c r="AF876" s="33">
        <f t="shared" si="124"/>
        <v>0</v>
      </c>
      <c r="AH876" s="24">
        <f t="shared" si="125"/>
        <v>0</v>
      </c>
    </row>
    <row r="877" spans="1:34" x14ac:dyDescent="0.35">
      <c r="A877" t="s">
        <v>905</v>
      </c>
      <c r="C877" s="26" t="s">
        <v>3440</v>
      </c>
      <c r="D877" s="26" t="s">
        <v>3626</v>
      </c>
      <c r="E877" s="19">
        <v>38410</v>
      </c>
      <c r="F877" s="26" t="s">
        <v>3468</v>
      </c>
      <c r="G877" s="26" t="s">
        <v>3452</v>
      </c>
      <c r="H877" s="19" t="str">
        <f>VLOOKUP(E877,Subjective!$A$5:$B$1439,2,FALSE)</f>
        <v>WDU Student Salary Reimbursements</v>
      </c>
      <c r="I877" s="44">
        <v>2899.33</v>
      </c>
      <c r="J877" s="45"/>
      <c r="K877" s="45">
        <f t="shared" si="118"/>
        <v>2899.33</v>
      </c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6">
        <f t="shared" si="119"/>
        <v>0</v>
      </c>
      <c r="X877" s="45">
        <f t="shared" si="120"/>
        <v>0</v>
      </c>
      <c r="Y877" s="45">
        <f t="shared" si="126"/>
        <v>0</v>
      </c>
      <c r="Z877" s="46">
        <f t="shared" si="121"/>
        <v>0</v>
      </c>
      <c r="AA877" s="46">
        <f t="shared" si="122"/>
        <v>0</v>
      </c>
      <c r="AB877" s="46">
        <f t="shared" si="123"/>
        <v>2899.33</v>
      </c>
      <c r="AC877" s="45"/>
      <c r="AF877" s="33">
        <f t="shared" si="124"/>
        <v>0</v>
      </c>
      <c r="AH877" s="24">
        <f t="shared" si="125"/>
        <v>0</v>
      </c>
    </row>
    <row r="878" spans="1:34" x14ac:dyDescent="0.35">
      <c r="A878" t="s">
        <v>906</v>
      </c>
      <c r="C878" s="26" t="s">
        <v>3440</v>
      </c>
      <c r="D878" s="26" t="s">
        <v>3626</v>
      </c>
      <c r="E878" s="19">
        <v>38410</v>
      </c>
      <c r="F878" s="26" t="s">
        <v>3469</v>
      </c>
      <c r="G878" s="26" t="s">
        <v>3449</v>
      </c>
      <c r="H878" s="19" t="str">
        <f>VLOOKUP(E878,Subjective!$A$5:$B$1439,2,FALSE)</f>
        <v>WDU Student Salary Reimbursements</v>
      </c>
      <c r="I878" s="44">
        <v>3753.8</v>
      </c>
      <c r="J878" s="45"/>
      <c r="K878" s="45">
        <f t="shared" si="118"/>
        <v>3753.8</v>
      </c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6">
        <f t="shared" si="119"/>
        <v>0</v>
      </c>
      <c r="X878" s="45">
        <f t="shared" si="120"/>
        <v>0</v>
      </c>
      <c r="Y878" s="45">
        <f t="shared" si="126"/>
        <v>0</v>
      </c>
      <c r="Z878" s="46">
        <f t="shared" si="121"/>
        <v>0</v>
      </c>
      <c r="AA878" s="46">
        <f t="shared" si="122"/>
        <v>0</v>
      </c>
      <c r="AB878" s="46">
        <f t="shared" si="123"/>
        <v>3753.8</v>
      </c>
      <c r="AC878" s="45"/>
      <c r="AF878" s="33">
        <f t="shared" si="124"/>
        <v>0</v>
      </c>
      <c r="AH878" s="24">
        <f t="shared" si="125"/>
        <v>0</v>
      </c>
    </row>
    <row r="879" spans="1:34" x14ac:dyDescent="0.35">
      <c r="A879" t="s">
        <v>907</v>
      </c>
      <c r="C879" s="26" t="s">
        <v>3440</v>
      </c>
      <c r="D879" s="26" t="s">
        <v>3626</v>
      </c>
      <c r="E879" s="19">
        <v>38410</v>
      </c>
      <c r="F879" s="26" t="s">
        <v>3470</v>
      </c>
      <c r="G879" s="26" t="s">
        <v>3445</v>
      </c>
      <c r="H879" s="19" t="str">
        <f>VLOOKUP(E879,Subjective!$A$5:$B$1439,2,FALSE)</f>
        <v>WDU Student Salary Reimbursements</v>
      </c>
      <c r="I879" s="44">
        <v>69057.31</v>
      </c>
      <c r="J879" s="45"/>
      <c r="K879" s="45">
        <f t="shared" si="118"/>
        <v>69057.31</v>
      </c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6">
        <f t="shared" si="119"/>
        <v>0</v>
      </c>
      <c r="X879" s="45">
        <f t="shared" si="120"/>
        <v>0</v>
      </c>
      <c r="Y879" s="45">
        <f t="shared" si="126"/>
        <v>0</v>
      </c>
      <c r="Z879" s="46">
        <f t="shared" si="121"/>
        <v>0</v>
      </c>
      <c r="AA879" s="46">
        <f t="shared" si="122"/>
        <v>0</v>
      </c>
      <c r="AB879" s="46">
        <f t="shared" si="123"/>
        <v>69057.31</v>
      </c>
      <c r="AC879" s="45"/>
      <c r="AF879" s="33">
        <f t="shared" si="124"/>
        <v>0</v>
      </c>
      <c r="AH879" s="24">
        <f t="shared" si="125"/>
        <v>0</v>
      </c>
    </row>
    <row r="880" spans="1:34" x14ac:dyDescent="0.35">
      <c r="A880" t="s">
        <v>908</v>
      </c>
      <c r="C880" s="26" t="s">
        <v>3440</v>
      </c>
      <c r="D880" s="26" t="s">
        <v>3626</v>
      </c>
      <c r="E880" s="19">
        <v>38410</v>
      </c>
      <c r="F880" s="26" t="s">
        <v>3471</v>
      </c>
      <c r="G880" s="26" t="s">
        <v>3451</v>
      </c>
      <c r="H880" s="19" t="str">
        <f>VLOOKUP(E880,Subjective!$A$5:$B$1439,2,FALSE)</f>
        <v>WDU Student Salary Reimbursements</v>
      </c>
      <c r="I880" s="44">
        <v>9500.3799999999992</v>
      </c>
      <c r="J880" s="45"/>
      <c r="K880" s="45">
        <f t="shared" si="118"/>
        <v>9500.3799999999992</v>
      </c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6">
        <f t="shared" si="119"/>
        <v>0</v>
      </c>
      <c r="X880" s="45">
        <f t="shared" si="120"/>
        <v>0</v>
      </c>
      <c r="Y880" s="45">
        <f t="shared" si="126"/>
        <v>0</v>
      </c>
      <c r="Z880" s="46">
        <f t="shared" si="121"/>
        <v>0</v>
      </c>
      <c r="AA880" s="46">
        <f t="shared" si="122"/>
        <v>0</v>
      </c>
      <c r="AB880" s="46">
        <f t="shared" si="123"/>
        <v>9500.3799999999992</v>
      </c>
      <c r="AC880" s="45"/>
      <c r="AF880" s="33">
        <f t="shared" si="124"/>
        <v>0</v>
      </c>
      <c r="AH880" s="24">
        <f t="shared" si="125"/>
        <v>0</v>
      </c>
    </row>
    <row r="881" spans="1:34" x14ac:dyDescent="0.35">
      <c r="A881" t="s">
        <v>909</v>
      </c>
      <c r="C881" s="26" t="s">
        <v>3440</v>
      </c>
      <c r="D881" s="26" t="s">
        <v>3626</v>
      </c>
      <c r="E881" s="19">
        <v>38410</v>
      </c>
      <c r="F881" s="26" t="s">
        <v>3472</v>
      </c>
      <c r="G881" s="26" t="s">
        <v>3456</v>
      </c>
      <c r="H881" s="19" t="str">
        <f>VLOOKUP(E881,Subjective!$A$5:$B$1439,2,FALSE)</f>
        <v>WDU Student Salary Reimbursements</v>
      </c>
      <c r="I881" s="44">
        <v>10833.3</v>
      </c>
      <c r="J881" s="45"/>
      <c r="K881" s="45">
        <f t="shared" si="118"/>
        <v>10833.3</v>
      </c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6">
        <f t="shared" si="119"/>
        <v>0</v>
      </c>
      <c r="X881" s="45">
        <f t="shared" si="120"/>
        <v>0</v>
      </c>
      <c r="Y881" s="45">
        <f t="shared" si="126"/>
        <v>0</v>
      </c>
      <c r="Z881" s="46">
        <f t="shared" si="121"/>
        <v>0</v>
      </c>
      <c r="AA881" s="46">
        <f t="shared" si="122"/>
        <v>0</v>
      </c>
      <c r="AB881" s="46">
        <f t="shared" si="123"/>
        <v>10833.3</v>
      </c>
      <c r="AC881" s="45"/>
      <c r="AF881" s="33">
        <f t="shared" si="124"/>
        <v>0</v>
      </c>
      <c r="AH881" s="24">
        <f t="shared" si="125"/>
        <v>0</v>
      </c>
    </row>
    <row r="882" spans="1:34" x14ac:dyDescent="0.35">
      <c r="A882" t="s">
        <v>910</v>
      </c>
      <c r="C882" s="26" t="s">
        <v>3440</v>
      </c>
      <c r="D882" s="26" t="s">
        <v>3627</v>
      </c>
      <c r="E882" s="19">
        <v>33650</v>
      </c>
      <c r="F882" s="26" t="s">
        <v>3466</v>
      </c>
      <c r="G882" s="26" t="s">
        <v>3448</v>
      </c>
      <c r="H882" s="19" t="str">
        <f>VLOOKUP(E882,Subjective!$A$5:$B$1439,2,FALSE)</f>
        <v>Training Travel &amp; Subsistence</v>
      </c>
      <c r="I882" s="44">
        <v>711.16</v>
      </c>
      <c r="J882" s="45"/>
      <c r="K882" s="45">
        <f t="shared" si="118"/>
        <v>711.16</v>
      </c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6">
        <f t="shared" si="119"/>
        <v>0</v>
      </c>
      <c r="X882" s="45">
        <f t="shared" si="120"/>
        <v>0</v>
      </c>
      <c r="Y882" s="45">
        <f t="shared" si="126"/>
        <v>0</v>
      </c>
      <c r="Z882" s="46">
        <f t="shared" si="121"/>
        <v>0</v>
      </c>
      <c r="AA882" s="46">
        <f t="shared" si="122"/>
        <v>0</v>
      </c>
      <c r="AB882" s="46">
        <f t="shared" si="123"/>
        <v>711.16</v>
      </c>
      <c r="AC882" s="45"/>
      <c r="AF882" s="33">
        <f t="shared" si="124"/>
        <v>0</v>
      </c>
      <c r="AH882" s="24">
        <f t="shared" si="125"/>
        <v>0</v>
      </c>
    </row>
    <row r="883" spans="1:34" x14ac:dyDescent="0.35">
      <c r="A883" t="s">
        <v>911</v>
      </c>
      <c r="C883" s="26" t="s">
        <v>3440</v>
      </c>
      <c r="D883" s="26" t="s">
        <v>3627</v>
      </c>
      <c r="E883" s="19">
        <v>33650</v>
      </c>
      <c r="F883" s="26" t="s">
        <v>3468</v>
      </c>
      <c r="G883" s="26" t="s">
        <v>3452</v>
      </c>
      <c r="H883" s="19" t="str">
        <f>VLOOKUP(E883,Subjective!$A$5:$B$1439,2,FALSE)</f>
        <v>Training Travel &amp; Subsistence</v>
      </c>
      <c r="I883" s="44">
        <v>173.93</v>
      </c>
      <c r="J883" s="45"/>
      <c r="K883" s="45">
        <f t="shared" si="118"/>
        <v>173.93</v>
      </c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6">
        <f t="shared" si="119"/>
        <v>0</v>
      </c>
      <c r="X883" s="45">
        <f t="shared" si="120"/>
        <v>0</v>
      </c>
      <c r="Y883" s="45">
        <f t="shared" si="126"/>
        <v>0</v>
      </c>
      <c r="Z883" s="46">
        <f t="shared" si="121"/>
        <v>0</v>
      </c>
      <c r="AA883" s="46">
        <f t="shared" si="122"/>
        <v>0</v>
      </c>
      <c r="AB883" s="46">
        <f t="shared" si="123"/>
        <v>173.93</v>
      </c>
      <c r="AC883" s="45"/>
      <c r="AF883" s="33">
        <f t="shared" si="124"/>
        <v>0</v>
      </c>
      <c r="AH883" s="24">
        <f t="shared" si="125"/>
        <v>0</v>
      </c>
    </row>
    <row r="884" spans="1:34" x14ac:dyDescent="0.35">
      <c r="A884" t="s">
        <v>912</v>
      </c>
      <c r="C884" s="26" t="s">
        <v>3440</v>
      </c>
      <c r="D884" s="26" t="s">
        <v>3627</v>
      </c>
      <c r="E884" s="19">
        <v>33650</v>
      </c>
      <c r="F884" s="26" t="s">
        <v>3470</v>
      </c>
      <c r="G884" s="26" t="s">
        <v>3445</v>
      </c>
      <c r="H884" s="19" t="str">
        <f>VLOOKUP(E884,Subjective!$A$5:$B$1439,2,FALSE)</f>
        <v>Training Travel &amp; Subsistence</v>
      </c>
      <c r="I884" s="44">
        <v>245.96</v>
      </c>
      <c r="J884" s="45"/>
      <c r="K884" s="45">
        <f t="shared" si="118"/>
        <v>245.96</v>
      </c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6">
        <f t="shared" si="119"/>
        <v>0</v>
      </c>
      <c r="X884" s="45">
        <f t="shared" si="120"/>
        <v>0</v>
      </c>
      <c r="Y884" s="45">
        <f t="shared" si="126"/>
        <v>0</v>
      </c>
      <c r="Z884" s="46">
        <f t="shared" si="121"/>
        <v>0</v>
      </c>
      <c r="AA884" s="46">
        <f t="shared" si="122"/>
        <v>0</v>
      </c>
      <c r="AB884" s="46">
        <f t="shared" si="123"/>
        <v>245.96</v>
      </c>
      <c r="AC884" s="45"/>
      <c r="AF884" s="33">
        <f t="shared" si="124"/>
        <v>0</v>
      </c>
      <c r="AH884" s="24">
        <f t="shared" si="125"/>
        <v>0</v>
      </c>
    </row>
    <row r="885" spans="1:34" x14ac:dyDescent="0.35">
      <c r="A885" t="s">
        <v>913</v>
      </c>
      <c r="C885" s="26" t="s">
        <v>3440</v>
      </c>
      <c r="D885" s="26" t="s">
        <v>3627</v>
      </c>
      <c r="E885" s="19">
        <v>37715</v>
      </c>
      <c r="F885" s="26" t="s">
        <v>3441</v>
      </c>
      <c r="G885" s="26" t="s">
        <v>3442</v>
      </c>
      <c r="H885" s="19" t="str">
        <f>VLOOKUP(E885,Subjective!$A$5:$B$1439,2,FALSE)</f>
        <v>Intra Unit Recharges Made</v>
      </c>
      <c r="I885" s="44">
        <v>43413</v>
      </c>
      <c r="J885" s="45"/>
      <c r="K885" s="45">
        <f t="shared" si="118"/>
        <v>43413</v>
      </c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6">
        <f t="shared" si="119"/>
        <v>0</v>
      </c>
      <c r="X885" s="45">
        <f t="shared" si="120"/>
        <v>0</v>
      </c>
      <c r="Y885" s="45">
        <f t="shared" si="126"/>
        <v>0</v>
      </c>
      <c r="Z885" s="46">
        <f t="shared" si="121"/>
        <v>0</v>
      </c>
      <c r="AA885" s="46">
        <f t="shared" si="122"/>
        <v>0</v>
      </c>
      <c r="AB885" s="46">
        <f t="shared" si="123"/>
        <v>43413</v>
      </c>
      <c r="AC885" s="45"/>
      <c r="AF885" s="33">
        <f t="shared" si="124"/>
        <v>0</v>
      </c>
      <c r="AH885" s="24">
        <f t="shared" si="125"/>
        <v>0</v>
      </c>
    </row>
    <row r="886" spans="1:34" x14ac:dyDescent="0.35">
      <c r="A886" t="s">
        <v>914</v>
      </c>
      <c r="C886" s="26" t="s">
        <v>3440</v>
      </c>
      <c r="D886" s="26" t="s">
        <v>3627</v>
      </c>
      <c r="E886" s="19">
        <v>38410</v>
      </c>
      <c r="F886" s="26" t="s">
        <v>3441</v>
      </c>
      <c r="G886" s="26" t="s">
        <v>3442</v>
      </c>
      <c r="H886" s="19" t="str">
        <f>VLOOKUP(E886,Subjective!$A$5:$B$1439,2,FALSE)</f>
        <v>WDU Student Salary Reimbursements</v>
      </c>
      <c r="I886" s="44">
        <v>119888.37</v>
      </c>
      <c r="J886" s="45"/>
      <c r="K886" s="45">
        <f t="shared" si="118"/>
        <v>119888.37</v>
      </c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6">
        <f t="shared" si="119"/>
        <v>0</v>
      </c>
      <c r="X886" s="45">
        <f t="shared" si="120"/>
        <v>0</v>
      </c>
      <c r="Y886" s="45">
        <f t="shared" si="126"/>
        <v>0</v>
      </c>
      <c r="Z886" s="46">
        <f t="shared" si="121"/>
        <v>0</v>
      </c>
      <c r="AA886" s="46">
        <f t="shared" si="122"/>
        <v>0</v>
      </c>
      <c r="AB886" s="46">
        <f t="shared" si="123"/>
        <v>119888.37</v>
      </c>
      <c r="AC886" s="45"/>
      <c r="AF886" s="33">
        <f t="shared" si="124"/>
        <v>0</v>
      </c>
      <c r="AH886" s="24">
        <f t="shared" si="125"/>
        <v>0</v>
      </c>
    </row>
    <row r="887" spans="1:34" x14ac:dyDescent="0.35">
      <c r="A887" t="s">
        <v>915</v>
      </c>
      <c r="C887" s="26" t="s">
        <v>3440</v>
      </c>
      <c r="D887" s="26" t="s">
        <v>3627</v>
      </c>
      <c r="E887" s="19">
        <v>38410</v>
      </c>
      <c r="F887" s="26" t="s">
        <v>3466</v>
      </c>
      <c r="G887" s="26" t="s">
        <v>3448</v>
      </c>
      <c r="H887" s="19" t="str">
        <f>VLOOKUP(E887,Subjective!$A$5:$B$1439,2,FALSE)</f>
        <v>WDU Student Salary Reimbursements</v>
      </c>
      <c r="I887" s="44">
        <v>44892.959999999999</v>
      </c>
      <c r="J887" s="45"/>
      <c r="K887" s="45">
        <f t="shared" si="118"/>
        <v>44892.959999999999</v>
      </c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6">
        <f t="shared" si="119"/>
        <v>0</v>
      </c>
      <c r="X887" s="45">
        <f t="shared" si="120"/>
        <v>0</v>
      </c>
      <c r="Y887" s="45">
        <f t="shared" si="126"/>
        <v>0</v>
      </c>
      <c r="Z887" s="46">
        <f t="shared" si="121"/>
        <v>0</v>
      </c>
      <c r="AA887" s="46">
        <f t="shared" si="122"/>
        <v>0</v>
      </c>
      <c r="AB887" s="46">
        <f t="shared" si="123"/>
        <v>44892.959999999999</v>
      </c>
      <c r="AC887" s="45"/>
      <c r="AF887" s="33">
        <f t="shared" si="124"/>
        <v>0</v>
      </c>
      <c r="AH887" s="24">
        <f t="shared" si="125"/>
        <v>0</v>
      </c>
    </row>
    <row r="888" spans="1:34" x14ac:dyDescent="0.35">
      <c r="A888" t="s">
        <v>916</v>
      </c>
      <c r="C888" s="26" t="s">
        <v>3440</v>
      </c>
      <c r="D888" s="26" t="s">
        <v>3627</v>
      </c>
      <c r="E888" s="19">
        <v>38410</v>
      </c>
      <c r="F888" s="26" t="s">
        <v>3467</v>
      </c>
      <c r="G888" s="26" t="s">
        <v>3450</v>
      </c>
      <c r="H888" s="19" t="str">
        <f>VLOOKUP(E888,Subjective!$A$5:$B$1439,2,FALSE)</f>
        <v>WDU Student Salary Reimbursements</v>
      </c>
      <c r="I888" s="44">
        <v>11811.8</v>
      </c>
      <c r="J888" s="45"/>
      <c r="K888" s="45">
        <f t="shared" si="118"/>
        <v>11811.8</v>
      </c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6">
        <f t="shared" si="119"/>
        <v>0</v>
      </c>
      <c r="X888" s="45">
        <f t="shared" si="120"/>
        <v>0</v>
      </c>
      <c r="Y888" s="45">
        <f t="shared" si="126"/>
        <v>0</v>
      </c>
      <c r="Z888" s="46">
        <f t="shared" si="121"/>
        <v>0</v>
      </c>
      <c r="AA888" s="46">
        <f t="shared" si="122"/>
        <v>0</v>
      </c>
      <c r="AB888" s="46">
        <f t="shared" si="123"/>
        <v>11811.8</v>
      </c>
      <c r="AC888" s="45"/>
      <c r="AF888" s="33">
        <f t="shared" si="124"/>
        <v>0</v>
      </c>
      <c r="AH888" s="24">
        <f t="shared" si="125"/>
        <v>0</v>
      </c>
    </row>
    <row r="889" spans="1:34" x14ac:dyDescent="0.35">
      <c r="A889" t="s">
        <v>917</v>
      </c>
      <c r="C889" s="26" t="s">
        <v>3440</v>
      </c>
      <c r="D889" s="26" t="s">
        <v>3627</v>
      </c>
      <c r="E889" s="19">
        <v>38410</v>
      </c>
      <c r="F889" s="26" t="s">
        <v>3468</v>
      </c>
      <c r="G889" s="26" t="s">
        <v>3452</v>
      </c>
      <c r="H889" s="19" t="str">
        <f>VLOOKUP(E889,Subjective!$A$5:$B$1439,2,FALSE)</f>
        <v>WDU Student Salary Reimbursements</v>
      </c>
      <c r="I889" s="44">
        <v>29594.639999999999</v>
      </c>
      <c r="J889" s="45"/>
      <c r="K889" s="45">
        <f t="shared" si="118"/>
        <v>29594.639999999999</v>
      </c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6">
        <f t="shared" si="119"/>
        <v>0</v>
      </c>
      <c r="X889" s="45">
        <f t="shared" si="120"/>
        <v>0</v>
      </c>
      <c r="Y889" s="45">
        <f t="shared" si="126"/>
        <v>0</v>
      </c>
      <c r="Z889" s="46">
        <f t="shared" si="121"/>
        <v>0</v>
      </c>
      <c r="AA889" s="46">
        <f t="shared" si="122"/>
        <v>0</v>
      </c>
      <c r="AB889" s="46">
        <f t="shared" si="123"/>
        <v>29594.639999999999</v>
      </c>
      <c r="AC889" s="45"/>
      <c r="AF889" s="33">
        <f t="shared" si="124"/>
        <v>0</v>
      </c>
      <c r="AH889" s="24">
        <f t="shared" si="125"/>
        <v>0</v>
      </c>
    </row>
    <row r="890" spans="1:34" x14ac:dyDescent="0.35">
      <c r="A890" t="s">
        <v>918</v>
      </c>
      <c r="C890" s="26" t="s">
        <v>3440</v>
      </c>
      <c r="D890" s="26" t="s">
        <v>3627</v>
      </c>
      <c r="E890" s="19">
        <v>38410</v>
      </c>
      <c r="F890" s="26" t="s">
        <v>3469</v>
      </c>
      <c r="G890" s="26" t="s">
        <v>3449</v>
      </c>
      <c r="H890" s="19" t="str">
        <f>VLOOKUP(E890,Subjective!$A$5:$B$1439,2,FALSE)</f>
        <v>WDU Student Salary Reimbursements</v>
      </c>
      <c r="I890" s="44">
        <v>33909.79</v>
      </c>
      <c r="J890" s="45"/>
      <c r="K890" s="45">
        <f t="shared" si="118"/>
        <v>33909.79</v>
      </c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6">
        <f t="shared" si="119"/>
        <v>0</v>
      </c>
      <c r="X890" s="45">
        <f t="shared" si="120"/>
        <v>0</v>
      </c>
      <c r="Y890" s="45">
        <f t="shared" si="126"/>
        <v>0</v>
      </c>
      <c r="Z890" s="46">
        <f t="shared" si="121"/>
        <v>0</v>
      </c>
      <c r="AA890" s="46">
        <f t="shared" si="122"/>
        <v>0</v>
      </c>
      <c r="AB890" s="46">
        <f t="shared" si="123"/>
        <v>33909.79</v>
      </c>
      <c r="AC890" s="45"/>
      <c r="AF890" s="33">
        <f t="shared" si="124"/>
        <v>0</v>
      </c>
      <c r="AH890" s="24">
        <f t="shared" si="125"/>
        <v>0</v>
      </c>
    </row>
    <row r="891" spans="1:34" x14ac:dyDescent="0.35">
      <c r="A891" t="s">
        <v>919</v>
      </c>
      <c r="C891" s="26" t="s">
        <v>3440</v>
      </c>
      <c r="D891" s="26" t="s">
        <v>3627</v>
      </c>
      <c r="E891" s="19">
        <v>38410</v>
      </c>
      <c r="F891" s="26" t="s">
        <v>3470</v>
      </c>
      <c r="G891" s="26" t="s">
        <v>3445</v>
      </c>
      <c r="H891" s="19" t="str">
        <f>VLOOKUP(E891,Subjective!$A$5:$B$1439,2,FALSE)</f>
        <v>WDU Student Salary Reimbursements</v>
      </c>
      <c r="I891" s="44">
        <v>42397.08</v>
      </c>
      <c r="J891" s="45"/>
      <c r="K891" s="45">
        <f t="shared" si="118"/>
        <v>42397.08</v>
      </c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6">
        <f t="shared" si="119"/>
        <v>0</v>
      </c>
      <c r="X891" s="45">
        <f t="shared" si="120"/>
        <v>0</v>
      </c>
      <c r="Y891" s="45">
        <f t="shared" si="126"/>
        <v>0</v>
      </c>
      <c r="Z891" s="46">
        <f t="shared" si="121"/>
        <v>0</v>
      </c>
      <c r="AA891" s="46">
        <f t="shared" si="122"/>
        <v>0</v>
      </c>
      <c r="AB891" s="46">
        <f t="shared" si="123"/>
        <v>42397.08</v>
      </c>
      <c r="AC891" s="45"/>
      <c r="AF891" s="33">
        <f t="shared" si="124"/>
        <v>0</v>
      </c>
      <c r="AH891" s="24">
        <f t="shared" si="125"/>
        <v>0</v>
      </c>
    </row>
    <row r="892" spans="1:34" x14ac:dyDescent="0.35">
      <c r="A892" t="s">
        <v>920</v>
      </c>
      <c r="C892" s="26" t="s">
        <v>3440</v>
      </c>
      <c r="D892" s="26" t="s">
        <v>3627</v>
      </c>
      <c r="E892" s="19">
        <v>38410</v>
      </c>
      <c r="F892" s="26" t="s">
        <v>3471</v>
      </c>
      <c r="G892" s="26" t="s">
        <v>3451</v>
      </c>
      <c r="H892" s="19" t="str">
        <f>VLOOKUP(E892,Subjective!$A$5:$B$1439,2,FALSE)</f>
        <v>WDU Student Salary Reimbursements</v>
      </c>
      <c r="I892" s="44">
        <v>13133.92</v>
      </c>
      <c r="J892" s="45"/>
      <c r="K892" s="45">
        <f t="shared" si="118"/>
        <v>13133.92</v>
      </c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6">
        <f t="shared" si="119"/>
        <v>0</v>
      </c>
      <c r="X892" s="45">
        <f t="shared" si="120"/>
        <v>0</v>
      </c>
      <c r="Y892" s="45">
        <f t="shared" si="126"/>
        <v>0</v>
      </c>
      <c r="Z892" s="46">
        <f t="shared" si="121"/>
        <v>0</v>
      </c>
      <c r="AA892" s="46">
        <f t="shared" si="122"/>
        <v>0</v>
      </c>
      <c r="AB892" s="46">
        <f t="shared" si="123"/>
        <v>13133.92</v>
      </c>
      <c r="AC892" s="45"/>
      <c r="AF892" s="33">
        <f t="shared" si="124"/>
        <v>0</v>
      </c>
      <c r="AH892" s="24">
        <f t="shared" si="125"/>
        <v>0</v>
      </c>
    </row>
    <row r="893" spans="1:34" x14ac:dyDescent="0.35">
      <c r="A893" t="s">
        <v>921</v>
      </c>
      <c r="C893" s="26" t="s">
        <v>3440</v>
      </c>
      <c r="D893" s="26" t="s">
        <v>3628</v>
      </c>
      <c r="E893" s="19">
        <v>33650</v>
      </c>
      <c r="F893" s="26" t="s">
        <v>3466</v>
      </c>
      <c r="G893" s="26" t="s">
        <v>3448</v>
      </c>
      <c r="H893" s="19" t="str">
        <f>VLOOKUP(E893,Subjective!$A$5:$B$1439,2,FALSE)</f>
        <v>Training Travel &amp; Subsistence</v>
      </c>
      <c r="I893" s="44">
        <v>579.28</v>
      </c>
      <c r="J893" s="45"/>
      <c r="K893" s="45">
        <f t="shared" si="118"/>
        <v>579.28</v>
      </c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6">
        <f t="shared" si="119"/>
        <v>0</v>
      </c>
      <c r="X893" s="45">
        <f t="shared" si="120"/>
        <v>0</v>
      </c>
      <c r="Y893" s="45">
        <f t="shared" si="126"/>
        <v>0</v>
      </c>
      <c r="Z893" s="46">
        <f t="shared" si="121"/>
        <v>0</v>
      </c>
      <c r="AA893" s="46">
        <f t="shared" si="122"/>
        <v>0</v>
      </c>
      <c r="AB893" s="46">
        <f t="shared" si="123"/>
        <v>579.28</v>
      </c>
      <c r="AC893" s="45"/>
      <c r="AF893" s="33">
        <f t="shared" si="124"/>
        <v>0</v>
      </c>
      <c r="AH893" s="24">
        <f t="shared" si="125"/>
        <v>0</v>
      </c>
    </row>
    <row r="894" spans="1:34" x14ac:dyDescent="0.35">
      <c r="A894" t="s">
        <v>922</v>
      </c>
      <c r="C894" s="26" t="s">
        <v>3440</v>
      </c>
      <c r="D894" s="26" t="s">
        <v>3628</v>
      </c>
      <c r="E894" s="19">
        <v>33650</v>
      </c>
      <c r="F894" s="26" t="s">
        <v>3468</v>
      </c>
      <c r="G894" s="26" t="s">
        <v>3452</v>
      </c>
      <c r="H894" s="19" t="str">
        <f>VLOOKUP(E894,Subjective!$A$5:$B$1439,2,FALSE)</f>
        <v>Training Travel &amp; Subsistence</v>
      </c>
      <c r="I894" s="44">
        <v>93.19</v>
      </c>
      <c r="J894" s="45"/>
      <c r="K894" s="45">
        <f t="shared" si="118"/>
        <v>93.19</v>
      </c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6">
        <f t="shared" si="119"/>
        <v>0</v>
      </c>
      <c r="X894" s="45">
        <f t="shared" si="120"/>
        <v>0</v>
      </c>
      <c r="Y894" s="45">
        <f t="shared" si="126"/>
        <v>0</v>
      </c>
      <c r="Z894" s="46">
        <f t="shared" si="121"/>
        <v>0</v>
      </c>
      <c r="AA894" s="46">
        <f t="shared" si="122"/>
        <v>0</v>
      </c>
      <c r="AB894" s="46">
        <f t="shared" si="123"/>
        <v>93.19</v>
      </c>
      <c r="AC894" s="45"/>
      <c r="AF894" s="33">
        <f t="shared" si="124"/>
        <v>0</v>
      </c>
      <c r="AH894" s="24">
        <f t="shared" si="125"/>
        <v>0</v>
      </c>
    </row>
    <row r="895" spans="1:34" x14ac:dyDescent="0.35">
      <c r="A895" t="s">
        <v>923</v>
      </c>
      <c r="C895" s="26" t="s">
        <v>3440</v>
      </c>
      <c r="D895" s="26" t="s">
        <v>3628</v>
      </c>
      <c r="E895" s="19">
        <v>33650</v>
      </c>
      <c r="F895" s="26" t="s">
        <v>3469</v>
      </c>
      <c r="G895" s="26" t="s">
        <v>3449</v>
      </c>
      <c r="H895" s="19" t="str">
        <f>VLOOKUP(E895,Subjective!$A$5:$B$1439,2,FALSE)</f>
        <v>Training Travel &amp; Subsistence</v>
      </c>
      <c r="I895" s="44">
        <v>211.13</v>
      </c>
      <c r="J895" s="45"/>
      <c r="K895" s="45">
        <f t="shared" si="118"/>
        <v>211.13</v>
      </c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6">
        <f t="shared" si="119"/>
        <v>0</v>
      </c>
      <c r="X895" s="45">
        <f t="shared" si="120"/>
        <v>0</v>
      </c>
      <c r="Y895" s="45">
        <f t="shared" si="126"/>
        <v>0</v>
      </c>
      <c r="Z895" s="46">
        <f t="shared" si="121"/>
        <v>0</v>
      </c>
      <c r="AA895" s="46">
        <f t="shared" si="122"/>
        <v>0</v>
      </c>
      <c r="AB895" s="46">
        <f t="shared" si="123"/>
        <v>211.13</v>
      </c>
      <c r="AC895" s="45"/>
      <c r="AF895" s="33">
        <f t="shared" si="124"/>
        <v>0</v>
      </c>
      <c r="AH895" s="24">
        <f t="shared" si="125"/>
        <v>0</v>
      </c>
    </row>
    <row r="896" spans="1:34" x14ac:dyDescent="0.35">
      <c r="A896" t="s">
        <v>924</v>
      </c>
      <c r="C896" s="26" t="s">
        <v>3440</v>
      </c>
      <c r="D896" s="26" t="s">
        <v>3628</v>
      </c>
      <c r="E896" s="19">
        <v>33650</v>
      </c>
      <c r="F896" s="26" t="s">
        <v>3470</v>
      </c>
      <c r="G896" s="26" t="s">
        <v>3445</v>
      </c>
      <c r="H896" s="19" t="str">
        <f>VLOOKUP(E896,Subjective!$A$5:$B$1439,2,FALSE)</f>
        <v>Training Travel &amp; Subsistence</v>
      </c>
      <c r="I896" s="44">
        <v>121.95</v>
      </c>
      <c r="J896" s="45"/>
      <c r="K896" s="45">
        <f t="shared" si="118"/>
        <v>121.95</v>
      </c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6">
        <f t="shared" si="119"/>
        <v>0</v>
      </c>
      <c r="X896" s="45">
        <f t="shared" si="120"/>
        <v>0</v>
      </c>
      <c r="Y896" s="45">
        <f t="shared" si="126"/>
        <v>0</v>
      </c>
      <c r="Z896" s="46">
        <f t="shared" si="121"/>
        <v>0</v>
      </c>
      <c r="AA896" s="46">
        <f t="shared" si="122"/>
        <v>0</v>
      </c>
      <c r="AB896" s="46">
        <f t="shared" si="123"/>
        <v>121.95</v>
      </c>
      <c r="AC896" s="45"/>
      <c r="AF896" s="33">
        <f t="shared" si="124"/>
        <v>0</v>
      </c>
      <c r="AH896" s="24">
        <f t="shared" si="125"/>
        <v>0</v>
      </c>
    </row>
    <row r="897" spans="1:34" x14ac:dyDescent="0.35">
      <c r="A897" t="s">
        <v>925</v>
      </c>
      <c r="C897" s="26" t="s">
        <v>3440</v>
      </c>
      <c r="D897" s="26" t="s">
        <v>3628</v>
      </c>
      <c r="E897" s="19">
        <v>33650</v>
      </c>
      <c r="F897" s="26" t="s">
        <v>3471</v>
      </c>
      <c r="G897" s="26" t="s">
        <v>3451</v>
      </c>
      <c r="H897" s="19" t="str">
        <f>VLOOKUP(E897,Subjective!$A$5:$B$1439,2,FALSE)</f>
        <v>Training Travel &amp; Subsistence</v>
      </c>
      <c r="I897" s="44">
        <v>191.84</v>
      </c>
      <c r="J897" s="45"/>
      <c r="K897" s="45">
        <f t="shared" si="118"/>
        <v>191.84</v>
      </c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6">
        <f t="shared" si="119"/>
        <v>0</v>
      </c>
      <c r="X897" s="45">
        <f t="shared" si="120"/>
        <v>0</v>
      </c>
      <c r="Y897" s="45">
        <f t="shared" si="126"/>
        <v>0</v>
      </c>
      <c r="Z897" s="46">
        <f t="shared" si="121"/>
        <v>0</v>
      </c>
      <c r="AA897" s="46">
        <f t="shared" si="122"/>
        <v>0</v>
      </c>
      <c r="AB897" s="46">
        <f t="shared" si="123"/>
        <v>191.84</v>
      </c>
      <c r="AC897" s="45"/>
      <c r="AF897" s="33">
        <f t="shared" si="124"/>
        <v>0</v>
      </c>
      <c r="AH897" s="24">
        <f t="shared" si="125"/>
        <v>0</v>
      </c>
    </row>
    <row r="898" spans="1:34" x14ac:dyDescent="0.35">
      <c r="A898" t="s">
        <v>926</v>
      </c>
      <c r="C898" s="26" t="s">
        <v>3440</v>
      </c>
      <c r="D898" s="26" t="s">
        <v>3628</v>
      </c>
      <c r="E898" s="19">
        <v>38410</v>
      </c>
      <c r="F898" s="26" t="s">
        <v>3441</v>
      </c>
      <c r="G898" s="26" t="s">
        <v>3442</v>
      </c>
      <c r="H898" s="19" t="str">
        <f>VLOOKUP(E898,Subjective!$A$5:$B$1439,2,FALSE)</f>
        <v>WDU Student Salary Reimbursements</v>
      </c>
      <c r="I898" s="44">
        <v>123308.16</v>
      </c>
      <c r="J898" s="45"/>
      <c r="K898" s="45">
        <f t="shared" si="118"/>
        <v>123308.16</v>
      </c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6">
        <f t="shared" si="119"/>
        <v>0</v>
      </c>
      <c r="X898" s="45">
        <f t="shared" si="120"/>
        <v>0</v>
      </c>
      <c r="Y898" s="45">
        <f t="shared" si="126"/>
        <v>0</v>
      </c>
      <c r="Z898" s="46">
        <f t="shared" si="121"/>
        <v>0</v>
      </c>
      <c r="AA898" s="46">
        <f t="shared" si="122"/>
        <v>0</v>
      </c>
      <c r="AB898" s="46">
        <f t="shared" si="123"/>
        <v>123308.16</v>
      </c>
      <c r="AC898" s="45"/>
      <c r="AF898" s="33">
        <f t="shared" si="124"/>
        <v>0</v>
      </c>
      <c r="AH898" s="24">
        <f t="shared" si="125"/>
        <v>0</v>
      </c>
    </row>
    <row r="899" spans="1:34" x14ac:dyDescent="0.35">
      <c r="A899" t="s">
        <v>927</v>
      </c>
      <c r="C899" s="26" t="s">
        <v>3440</v>
      </c>
      <c r="D899" s="26" t="s">
        <v>3628</v>
      </c>
      <c r="E899" s="19">
        <v>38410</v>
      </c>
      <c r="F899" s="26" t="s">
        <v>3466</v>
      </c>
      <c r="G899" s="26" t="s">
        <v>3448</v>
      </c>
      <c r="H899" s="19" t="str">
        <f>VLOOKUP(E899,Subjective!$A$5:$B$1439,2,FALSE)</f>
        <v>WDU Student Salary Reimbursements</v>
      </c>
      <c r="I899" s="44">
        <v>43903.64</v>
      </c>
      <c r="J899" s="45"/>
      <c r="K899" s="45">
        <f t="shared" si="118"/>
        <v>43903.64</v>
      </c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6">
        <f t="shared" si="119"/>
        <v>0</v>
      </c>
      <c r="X899" s="45">
        <f t="shared" si="120"/>
        <v>0</v>
      </c>
      <c r="Y899" s="45">
        <f t="shared" si="126"/>
        <v>0</v>
      </c>
      <c r="Z899" s="46">
        <f t="shared" si="121"/>
        <v>0</v>
      </c>
      <c r="AA899" s="46">
        <f t="shared" si="122"/>
        <v>0</v>
      </c>
      <c r="AB899" s="46">
        <f t="shared" si="123"/>
        <v>43903.64</v>
      </c>
      <c r="AC899" s="45"/>
      <c r="AF899" s="33">
        <f t="shared" si="124"/>
        <v>0</v>
      </c>
      <c r="AH899" s="24">
        <f t="shared" si="125"/>
        <v>0</v>
      </c>
    </row>
    <row r="900" spans="1:34" x14ac:dyDescent="0.35">
      <c r="A900" t="s">
        <v>928</v>
      </c>
      <c r="C900" s="26" t="s">
        <v>3440</v>
      </c>
      <c r="D900" s="26" t="s">
        <v>3628</v>
      </c>
      <c r="E900" s="19">
        <v>38410</v>
      </c>
      <c r="F900" s="26" t="s">
        <v>3467</v>
      </c>
      <c r="G900" s="26" t="s">
        <v>3450</v>
      </c>
      <c r="H900" s="19" t="str">
        <f>VLOOKUP(E900,Subjective!$A$5:$B$1439,2,FALSE)</f>
        <v>WDU Student Salary Reimbursements</v>
      </c>
      <c r="I900" s="44">
        <v>13016.57</v>
      </c>
      <c r="J900" s="45"/>
      <c r="K900" s="45">
        <f t="shared" si="118"/>
        <v>13016.57</v>
      </c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6">
        <f t="shared" si="119"/>
        <v>0</v>
      </c>
      <c r="X900" s="45">
        <f t="shared" si="120"/>
        <v>0</v>
      </c>
      <c r="Y900" s="45">
        <f t="shared" si="126"/>
        <v>0</v>
      </c>
      <c r="Z900" s="46">
        <f t="shared" si="121"/>
        <v>0</v>
      </c>
      <c r="AA900" s="46">
        <f t="shared" si="122"/>
        <v>0</v>
      </c>
      <c r="AB900" s="46">
        <f t="shared" si="123"/>
        <v>13016.57</v>
      </c>
      <c r="AC900" s="45"/>
      <c r="AF900" s="33">
        <f t="shared" si="124"/>
        <v>0</v>
      </c>
      <c r="AH900" s="24">
        <f t="shared" si="125"/>
        <v>0</v>
      </c>
    </row>
    <row r="901" spans="1:34" x14ac:dyDescent="0.35">
      <c r="A901" t="s">
        <v>929</v>
      </c>
      <c r="C901" s="26" t="s">
        <v>3440</v>
      </c>
      <c r="D901" s="26" t="s">
        <v>3628</v>
      </c>
      <c r="E901" s="19">
        <v>38410</v>
      </c>
      <c r="F901" s="26" t="s">
        <v>3468</v>
      </c>
      <c r="G901" s="26" t="s">
        <v>3452</v>
      </c>
      <c r="H901" s="19" t="str">
        <f>VLOOKUP(E901,Subjective!$A$5:$B$1439,2,FALSE)</f>
        <v>WDU Student Salary Reimbursements</v>
      </c>
      <c r="I901" s="44">
        <v>32184.66</v>
      </c>
      <c r="J901" s="45"/>
      <c r="K901" s="45">
        <f t="shared" si="118"/>
        <v>32184.66</v>
      </c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6">
        <f t="shared" si="119"/>
        <v>0</v>
      </c>
      <c r="X901" s="45">
        <f t="shared" si="120"/>
        <v>0</v>
      </c>
      <c r="Y901" s="45">
        <f t="shared" si="126"/>
        <v>0</v>
      </c>
      <c r="Z901" s="46">
        <f t="shared" si="121"/>
        <v>0</v>
      </c>
      <c r="AA901" s="46">
        <f t="shared" si="122"/>
        <v>0</v>
      </c>
      <c r="AB901" s="46">
        <f t="shared" si="123"/>
        <v>32184.66</v>
      </c>
      <c r="AC901" s="45"/>
      <c r="AF901" s="33">
        <f t="shared" si="124"/>
        <v>0</v>
      </c>
      <c r="AH901" s="24">
        <f t="shared" si="125"/>
        <v>0</v>
      </c>
    </row>
    <row r="902" spans="1:34" x14ac:dyDescent="0.35">
      <c r="A902" t="s">
        <v>930</v>
      </c>
      <c r="C902" s="26" t="s">
        <v>3440</v>
      </c>
      <c r="D902" s="26" t="s">
        <v>3628</v>
      </c>
      <c r="E902" s="19">
        <v>38410</v>
      </c>
      <c r="F902" s="26" t="s">
        <v>3469</v>
      </c>
      <c r="G902" s="26" t="s">
        <v>3449</v>
      </c>
      <c r="H902" s="19" t="str">
        <f>VLOOKUP(E902,Subjective!$A$5:$B$1439,2,FALSE)</f>
        <v>WDU Student Salary Reimbursements</v>
      </c>
      <c r="I902" s="44">
        <v>27037.79</v>
      </c>
      <c r="J902" s="45"/>
      <c r="K902" s="45">
        <f t="shared" si="118"/>
        <v>27037.79</v>
      </c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6">
        <f t="shared" si="119"/>
        <v>0</v>
      </c>
      <c r="X902" s="45">
        <f t="shared" si="120"/>
        <v>0</v>
      </c>
      <c r="Y902" s="45">
        <f t="shared" si="126"/>
        <v>0</v>
      </c>
      <c r="Z902" s="46">
        <f t="shared" si="121"/>
        <v>0</v>
      </c>
      <c r="AA902" s="46">
        <f t="shared" si="122"/>
        <v>0</v>
      </c>
      <c r="AB902" s="46">
        <f t="shared" si="123"/>
        <v>27037.79</v>
      </c>
      <c r="AC902" s="45"/>
      <c r="AF902" s="33">
        <f t="shared" si="124"/>
        <v>0</v>
      </c>
      <c r="AH902" s="24">
        <f t="shared" si="125"/>
        <v>0</v>
      </c>
    </row>
    <row r="903" spans="1:34" x14ac:dyDescent="0.35">
      <c r="A903" t="s">
        <v>931</v>
      </c>
      <c r="C903" s="26" t="s">
        <v>3440</v>
      </c>
      <c r="D903" s="26" t="s">
        <v>3628</v>
      </c>
      <c r="E903" s="19">
        <v>38410</v>
      </c>
      <c r="F903" s="26" t="s">
        <v>3470</v>
      </c>
      <c r="G903" s="26" t="s">
        <v>3445</v>
      </c>
      <c r="H903" s="19" t="str">
        <f>VLOOKUP(E903,Subjective!$A$5:$B$1439,2,FALSE)</f>
        <v>WDU Student Salary Reimbursements</v>
      </c>
      <c r="I903" s="44">
        <v>60719.24</v>
      </c>
      <c r="J903" s="45"/>
      <c r="K903" s="45">
        <f t="shared" si="118"/>
        <v>60719.24</v>
      </c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6">
        <f t="shared" si="119"/>
        <v>0</v>
      </c>
      <c r="X903" s="45">
        <f t="shared" si="120"/>
        <v>0</v>
      </c>
      <c r="Y903" s="45">
        <f t="shared" si="126"/>
        <v>0</v>
      </c>
      <c r="Z903" s="46">
        <f t="shared" si="121"/>
        <v>0</v>
      </c>
      <c r="AA903" s="46">
        <f t="shared" si="122"/>
        <v>0</v>
      </c>
      <c r="AB903" s="46">
        <f t="shared" si="123"/>
        <v>60719.24</v>
      </c>
      <c r="AC903" s="45"/>
      <c r="AF903" s="33">
        <f t="shared" si="124"/>
        <v>0</v>
      </c>
      <c r="AH903" s="24">
        <f t="shared" si="125"/>
        <v>0</v>
      </c>
    </row>
    <row r="904" spans="1:34" x14ac:dyDescent="0.35">
      <c r="A904" t="s">
        <v>932</v>
      </c>
      <c r="C904" s="26" t="s">
        <v>3440</v>
      </c>
      <c r="D904" s="26" t="s">
        <v>3628</v>
      </c>
      <c r="E904" s="19">
        <v>38410</v>
      </c>
      <c r="F904" s="26" t="s">
        <v>3471</v>
      </c>
      <c r="G904" s="26" t="s">
        <v>3451</v>
      </c>
      <c r="H904" s="19" t="str">
        <f>VLOOKUP(E904,Subjective!$A$5:$B$1439,2,FALSE)</f>
        <v>WDU Student Salary Reimbursements</v>
      </c>
      <c r="I904" s="44">
        <v>11612.06</v>
      </c>
      <c r="J904" s="45"/>
      <c r="K904" s="45">
        <f t="shared" si="118"/>
        <v>11612.06</v>
      </c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6">
        <f t="shared" si="119"/>
        <v>0</v>
      </c>
      <c r="X904" s="45">
        <f t="shared" si="120"/>
        <v>0</v>
      </c>
      <c r="Y904" s="45">
        <f t="shared" si="126"/>
        <v>0</v>
      </c>
      <c r="Z904" s="46">
        <f t="shared" si="121"/>
        <v>0</v>
      </c>
      <c r="AA904" s="46">
        <f t="shared" si="122"/>
        <v>0</v>
      </c>
      <c r="AB904" s="46">
        <f t="shared" si="123"/>
        <v>11612.06</v>
      </c>
      <c r="AC904" s="45"/>
      <c r="AF904" s="33">
        <f t="shared" si="124"/>
        <v>0</v>
      </c>
      <c r="AH904" s="24">
        <f t="shared" si="125"/>
        <v>0</v>
      </c>
    </row>
    <row r="905" spans="1:34" x14ac:dyDescent="0.35">
      <c r="A905" t="s">
        <v>933</v>
      </c>
      <c r="C905" s="26" t="s">
        <v>3440</v>
      </c>
      <c r="D905" s="26" t="s">
        <v>3628</v>
      </c>
      <c r="E905" s="19">
        <v>38410</v>
      </c>
      <c r="F905" s="26" t="s">
        <v>3472</v>
      </c>
      <c r="G905" s="26" t="s">
        <v>3456</v>
      </c>
      <c r="H905" s="19" t="str">
        <f>VLOOKUP(E905,Subjective!$A$5:$B$1439,2,FALSE)</f>
        <v>WDU Student Salary Reimbursements</v>
      </c>
      <c r="I905" s="44">
        <v>3481.13</v>
      </c>
      <c r="J905" s="45"/>
      <c r="K905" s="45">
        <f t="shared" si="118"/>
        <v>3481.13</v>
      </c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6">
        <f t="shared" si="119"/>
        <v>0</v>
      </c>
      <c r="X905" s="45">
        <f t="shared" si="120"/>
        <v>0</v>
      </c>
      <c r="Y905" s="45">
        <f t="shared" si="126"/>
        <v>0</v>
      </c>
      <c r="Z905" s="46">
        <f t="shared" si="121"/>
        <v>0</v>
      </c>
      <c r="AA905" s="46">
        <f t="shared" si="122"/>
        <v>0</v>
      </c>
      <c r="AB905" s="46">
        <f t="shared" si="123"/>
        <v>3481.13</v>
      </c>
      <c r="AC905" s="45"/>
      <c r="AF905" s="33">
        <f t="shared" si="124"/>
        <v>0</v>
      </c>
      <c r="AH905" s="24">
        <f t="shared" si="125"/>
        <v>0</v>
      </c>
    </row>
    <row r="906" spans="1:34" x14ac:dyDescent="0.35">
      <c r="A906" t="s">
        <v>934</v>
      </c>
      <c r="C906" s="26" t="s">
        <v>3440</v>
      </c>
      <c r="D906" s="26" t="s">
        <v>3629</v>
      </c>
      <c r="E906" s="19">
        <v>33650</v>
      </c>
      <c r="F906" s="26" t="s">
        <v>3466</v>
      </c>
      <c r="G906" s="26" t="s">
        <v>3448</v>
      </c>
      <c r="H906" s="19" t="str">
        <f>VLOOKUP(E906,Subjective!$A$5:$B$1439,2,FALSE)</f>
        <v>Training Travel &amp; Subsistence</v>
      </c>
      <c r="I906" s="44">
        <v>29.96</v>
      </c>
      <c r="J906" s="45"/>
      <c r="K906" s="45">
        <f t="shared" si="118"/>
        <v>29.96</v>
      </c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6">
        <f t="shared" si="119"/>
        <v>0</v>
      </c>
      <c r="X906" s="45">
        <f t="shared" si="120"/>
        <v>0</v>
      </c>
      <c r="Y906" s="45">
        <f t="shared" si="126"/>
        <v>0</v>
      </c>
      <c r="Z906" s="46">
        <f t="shared" si="121"/>
        <v>0</v>
      </c>
      <c r="AA906" s="46">
        <f t="shared" si="122"/>
        <v>0</v>
      </c>
      <c r="AB906" s="46">
        <f t="shared" si="123"/>
        <v>29.96</v>
      </c>
      <c r="AC906" s="45"/>
      <c r="AF906" s="33">
        <f t="shared" si="124"/>
        <v>0</v>
      </c>
      <c r="AH906" s="24">
        <f t="shared" si="125"/>
        <v>0</v>
      </c>
    </row>
    <row r="907" spans="1:34" x14ac:dyDescent="0.35">
      <c r="A907" t="s">
        <v>935</v>
      </c>
      <c r="C907" s="26" t="s">
        <v>3440</v>
      </c>
      <c r="D907" s="26" t="s">
        <v>3629</v>
      </c>
      <c r="E907" s="19">
        <v>33650</v>
      </c>
      <c r="F907" s="26" t="s">
        <v>3468</v>
      </c>
      <c r="G907" s="26" t="s">
        <v>3452</v>
      </c>
      <c r="H907" s="19" t="str">
        <f>VLOOKUP(E907,Subjective!$A$5:$B$1439,2,FALSE)</f>
        <v>Training Travel &amp; Subsistence</v>
      </c>
      <c r="I907" s="44">
        <v>18</v>
      </c>
      <c r="J907" s="45"/>
      <c r="K907" s="45">
        <f t="shared" si="118"/>
        <v>18</v>
      </c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6">
        <f t="shared" si="119"/>
        <v>0</v>
      </c>
      <c r="X907" s="45">
        <f t="shared" si="120"/>
        <v>0</v>
      </c>
      <c r="Y907" s="45">
        <f t="shared" si="126"/>
        <v>0</v>
      </c>
      <c r="Z907" s="46">
        <f t="shared" si="121"/>
        <v>0</v>
      </c>
      <c r="AA907" s="46">
        <f t="shared" si="122"/>
        <v>0</v>
      </c>
      <c r="AB907" s="46">
        <f t="shared" si="123"/>
        <v>18</v>
      </c>
      <c r="AC907" s="45"/>
      <c r="AF907" s="33">
        <f t="shared" si="124"/>
        <v>0</v>
      </c>
      <c r="AH907" s="24">
        <f t="shared" si="125"/>
        <v>0</v>
      </c>
    </row>
    <row r="908" spans="1:34" x14ac:dyDescent="0.35">
      <c r="A908" t="s">
        <v>936</v>
      </c>
      <c r="C908" s="26" t="s">
        <v>3440</v>
      </c>
      <c r="D908" s="26" t="s">
        <v>3629</v>
      </c>
      <c r="E908" s="19">
        <v>38410</v>
      </c>
      <c r="F908" s="26" t="s">
        <v>3441</v>
      </c>
      <c r="G908" s="26" t="s">
        <v>3442</v>
      </c>
      <c r="H908" s="19" t="str">
        <f>VLOOKUP(E908,Subjective!$A$5:$B$1439,2,FALSE)</f>
        <v>WDU Student Salary Reimbursements</v>
      </c>
      <c r="I908" s="44">
        <v>73176.17</v>
      </c>
      <c r="J908" s="45"/>
      <c r="K908" s="45">
        <f t="shared" ref="K908:K971" si="127">I908</f>
        <v>73176.17</v>
      </c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6">
        <f t="shared" si="119"/>
        <v>0</v>
      </c>
      <c r="X908" s="45">
        <f t="shared" si="120"/>
        <v>0</v>
      </c>
      <c r="Y908" s="45">
        <f t="shared" si="126"/>
        <v>0</v>
      </c>
      <c r="Z908" s="46">
        <f t="shared" si="121"/>
        <v>0</v>
      </c>
      <c r="AA908" s="46">
        <f t="shared" si="122"/>
        <v>0</v>
      </c>
      <c r="AB908" s="46">
        <f t="shared" si="123"/>
        <v>73176.17</v>
      </c>
      <c r="AC908" s="45"/>
      <c r="AF908" s="33">
        <f t="shared" si="124"/>
        <v>0</v>
      </c>
      <c r="AH908" s="24">
        <f t="shared" si="125"/>
        <v>0</v>
      </c>
    </row>
    <row r="909" spans="1:34" x14ac:dyDescent="0.35">
      <c r="A909" t="s">
        <v>937</v>
      </c>
      <c r="C909" s="26" t="s">
        <v>3440</v>
      </c>
      <c r="D909" s="26" t="s">
        <v>3629</v>
      </c>
      <c r="E909" s="19">
        <v>38410</v>
      </c>
      <c r="F909" s="26" t="s">
        <v>3466</v>
      </c>
      <c r="G909" s="26" t="s">
        <v>3448</v>
      </c>
      <c r="H909" s="19" t="str">
        <f>VLOOKUP(E909,Subjective!$A$5:$B$1439,2,FALSE)</f>
        <v>WDU Student Salary Reimbursements</v>
      </c>
      <c r="I909" s="44">
        <v>23234.15</v>
      </c>
      <c r="J909" s="45"/>
      <c r="K909" s="45">
        <f t="shared" si="127"/>
        <v>23234.15</v>
      </c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6">
        <f t="shared" si="119"/>
        <v>0</v>
      </c>
      <c r="X909" s="45">
        <f t="shared" si="120"/>
        <v>0</v>
      </c>
      <c r="Y909" s="45">
        <f t="shared" si="126"/>
        <v>0</v>
      </c>
      <c r="Z909" s="46">
        <f t="shared" si="121"/>
        <v>0</v>
      </c>
      <c r="AA909" s="46">
        <f t="shared" si="122"/>
        <v>0</v>
      </c>
      <c r="AB909" s="46">
        <f t="shared" si="123"/>
        <v>23234.15</v>
      </c>
      <c r="AC909" s="45"/>
      <c r="AF909" s="33">
        <f t="shared" si="124"/>
        <v>0</v>
      </c>
      <c r="AH909" s="24">
        <f t="shared" si="125"/>
        <v>0</v>
      </c>
    </row>
    <row r="910" spans="1:34" x14ac:dyDescent="0.35">
      <c r="A910" t="s">
        <v>938</v>
      </c>
      <c r="C910" s="26" t="s">
        <v>3440</v>
      </c>
      <c r="D910" s="26" t="s">
        <v>3629</v>
      </c>
      <c r="E910" s="19">
        <v>38410</v>
      </c>
      <c r="F910" s="26" t="s">
        <v>3467</v>
      </c>
      <c r="G910" s="26" t="s">
        <v>3450</v>
      </c>
      <c r="H910" s="19" t="str">
        <f>VLOOKUP(E910,Subjective!$A$5:$B$1439,2,FALSE)</f>
        <v>WDU Student Salary Reimbursements</v>
      </c>
      <c r="I910" s="44">
        <v>5304.62</v>
      </c>
      <c r="J910" s="45"/>
      <c r="K910" s="45">
        <f t="shared" si="127"/>
        <v>5304.62</v>
      </c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6">
        <f t="shared" ref="W910:W973" si="128">AF910</f>
        <v>0</v>
      </c>
      <c r="X910" s="45">
        <f t="shared" ref="X910:X973" si="129">IF(LEFT(E910,1)="2",I910,0)</f>
        <v>0</v>
      </c>
      <c r="Y910" s="45">
        <f t="shared" si="126"/>
        <v>0</v>
      </c>
      <c r="Z910" s="46">
        <f t="shared" ref="Z910:Z973" si="130">IFERROR(_xlfn.IFS(D910="M350",I910,D910="M360",I910),0)</f>
        <v>0</v>
      </c>
      <c r="AA910" s="46">
        <f t="shared" ref="AA910:AA973" si="131">IFERROR(_xlfn.IFS(D910="M370",I910),0)</f>
        <v>0</v>
      </c>
      <c r="AB910" s="46">
        <f t="shared" ref="AB910:AB973" si="132">IFERROR(_xlfn.IFS(D910="N100",I910,D910="N102",I910,D910="N103",I910,D910="N104",I910,D910="N105",I910,D910="N106",I910,D910="N107",I910,D910="N108",I910,D910="N109",I910,D910="N110",I910,D910="N111",I910,D910="N112",I910,D910="N113",I910,D910="N114",I910,D910="N115",I910,D910="N116",I910,D910="N117",I910,D910="N118",I910,D910="N119",I910,D910="N120",I910,D910="N121",I910,D910="N122",I910,D910="N123",I910,D910="N124",I910,D910="N125",I910,D910="N126",I910,D910="N127",I910,D910="N128",I910,D910="N129",I910,D910="N130",I910,D910="N132",I910,D910="N133",I910,D910="N134",I910,D910="N135",I910,D910="N136",I910,D910="N137",I910,D910="N138",I910,D910="N140",I910),0)</f>
        <v>5304.62</v>
      </c>
      <c r="AC910" s="45"/>
      <c r="AF910" s="33">
        <f t="shared" ref="AF910:AF973" si="133">IF(AND(E910&gt;=$AE$10,E910&lt;=$AF$10),I910,0)</f>
        <v>0</v>
      </c>
      <c r="AH910" s="24">
        <f t="shared" ref="AH910:AH973" si="134">SUM(U910:AB910)-K910</f>
        <v>0</v>
      </c>
    </row>
    <row r="911" spans="1:34" x14ac:dyDescent="0.35">
      <c r="A911" t="s">
        <v>939</v>
      </c>
      <c r="C911" s="26" t="s">
        <v>3440</v>
      </c>
      <c r="D911" s="26" t="s">
        <v>3629</v>
      </c>
      <c r="E911" s="19">
        <v>38410</v>
      </c>
      <c r="F911" s="26" t="s">
        <v>3468</v>
      </c>
      <c r="G911" s="26" t="s">
        <v>3452</v>
      </c>
      <c r="H911" s="19" t="str">
        <f>VLOOKUP(E911,Subjective!$A$5:$B$1439,2,FALSE)</f>
        <v>WDU Student Salary Reimbursements</v>
      </c>
      <c r="I911" s="44">
        <v>13568.33</v>
      </c>
      <c r="J911" s="45"/>
      <c r="K911" s="45">
        <f t="shared" si="127"/>
        <v>13568.33</v>
      </c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6">
        <f t="shared" si="128"/>
        <v>0</v>
      </c>
      <c r="X911" s="45">
        <f t="shared" si="129"/>
        <v>0</v>
      </c>
      <c r="Y911" s="45">
        <f t="shared" si="126"/>
        <v>0</v>
      </c>
      <c r="Z911" s="46">
        <f t="shared" si="130"/>
        <v>0</v>
      </c>
      <c r="AA911" s="46">
        <f t="shared" si="131"/>
        <v>0</v>
      </c>
      <c r="AB911" s="46">
        <f t="shared" si="132"/>
        <v>13568.33</v>
      </c>
      <c r="AC911" s="45"/>
      <c r="AF911" s="33">
        <f t="shared" si="133"/>
        <v>0</v>
      </c>
      <c r="AH911" s="24">
        <f t="shared" si="134"/>
        <v>0</v>
      </c>
    </row>
    <row r="912" spans="1:34" x14ac:dyDescent="0.35">
      <c r="A912" t="s">
        <v>940</v>
      </c>
      <c r="C912" s="26" t="s">
        <v>3440</v>
      </c>
      <c r="D912" s="26" t="s">
        <v>3629</v>
      </c>
      <c r="E912" s="19">
        <v>38410</v>
      </c>
      <c r="F912" s="26" t="s">
        <v>3469</v>
      </c>
      <c r="G912" s="26" t="s">
        <v>3449</v>
      </c>
      <c r="H912" s="19" t="str">
        <f>VLOOKUP(E912,Subjective!$A$5:$B$1439,2,FALSE)</f>
        <v>WDU Student Salary Reimbursements</v>
      </c>
      <c r="I912" s="44">
        <v>17460.88</v>
      </c>
      <c r="J912" s="45"/>
      <c r="K912" s="45">
        <f t="shared" si="127"/>
        <v>17460.88</v>
      </c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6">
        <f t="shared" si="128"/>
        <v>0</v>
      </c>
      <c r="X912" s="45">
        <f t="shared" si="129"/>
        <v>0</v>
      </c>
      <c r="Y912" s="45">
        <f t="shared" si="126"/>
        <v>0</v>
      </c>
      <c r="Z912" s="46">
        <f t="shared" si="130"/>
        <v>0</v>
      </c>
      <c r="AA912" s="46">
        <f t="shared" si="131"/>
        <v>0</v>
      </c>
      <c r="AB912" s="46">
        <f t="shared" si="132"/>
        <v>17460.88</v>
      </c>
      <c r="AC912" s="45"/>
      <c r="AF912" s="33">
        <f t="shared" si="133"/>
        <v>0</v>
      </c>
      <c r="AH912" s="24">
        <f t="shared" si="134"/>
        <v>0</v>
      </c>
    </row>
    <row r="913" spans="1:34" x14ac:dyDescent="0.35">
      <c r="A913" t="s">
        <v>941</v>
      </c>
      <c r="C913" s="26" t="s">
        <v>3440</v>
      </c>
      <c r="D913" s="26" t="s">
        <v>3629</v>
      </c>
      <c r="E913" s="19">
        <v>38410</v>
      </c>
      <c r="F913" s="26" t="s">
        <v>3470</v>
      </c>
      <c r="G913" s="26" t="s">
        <v>3445</v>
      </c>
      <c r="H913" s="19" t="str">
        <f>VLOOKUP(E913,Subjective!$A$5:$B$1439,2,FALSE)</f>
        <v>WDU Student Salary Reimbursements</v>
      </c>
      <c r="I913" s="44">
        <v>37753.65</v>
      </c>
      <c r="J913" s="45"/>
      <c r="K913" s="45">
        <f t="shared" si="127"/>
        <v>37753.65</v>
      </c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6">
        <f t="shared" si="128"/>
        <v>0</v>
      </c>
      <c r="X913" s="45">
        <f t="shared" si="129"/>
        <v>0</v>
      </c>
      <c r="Y913" s="45">
        <f t="shared" si="126"/>
        <v>0</v>
      </c>
      <c r="Z913" s="46">
        <f t="shared" si="130"/>
        <v>0</v>
      </c>
      <c r="AA913" s="46">
        <f t="shared" si="131"/>
        <v>0</v>
      </c>
      <c r="AB913" s="46">
        <f t="shared" si="132"/>
        <v>37753.65</v>
      </c>
      <c r="AC913" s="45"/>
      <c r="AF913" s="33">
        <f t="shared" si="133"/>
        <v>0</v>
      </c>
      <c r="AH913" s="24">
        <f t="shared" si="134"/>
        <v>0</v>
      </c>
    </row>
    <row r="914" spans="1:34" x14ac:dyDescent="0.35">
      <c r="A914" t="s">
        <v>942</v>
      </c>
      <c r="C914" s="26" t="s">
        <v>3440</v>
      </c>
      <c r="D914" s="26" t="s">
        <v>3629</v>
      </c>
      <c r="E914" s="19">
        <v>38410</v>
      </c>
      <c r="F914" s="26" t="s">
        <v>3471</v>
      </c>
      <c r="G914" s="26" t="s">
        <v>3451</v>
      </c>
      <c r="H914" s="19" t="str">
        <f>VLOOKUP(E914,Subjective!$A$5:$B$1439,2,FALSE)</f>
        <v>WDU Student Salary Reimbursements</v>
      </c>
      <c r="I914" s="44">
        <v>8789.4599999999991</v>
      </c>
      <c r="J914" s="45"/>
      <c r="K914" s="45">
        <f t="shared" si="127"/>
        <v>8789.4599999999991</v>
      </c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6">
        <f t="shared" si="128"/>
        <v>0</v>
      </c>
      <c r="X914" s="45">
        <f t="shared" si="129"/>
        <v>0</v>
      </c>
      <c r="Y914" s="45">
        <f t="shared" si="126"/>
        <v>0</v>
      </c>
      <c r="Z914" s="46">
        <f t="shared" si="130"/>
        <v>0</v>
      </c>
      <c r="AA914" s="46">
        <f t="shared" si="131"/>
        <v>0</v>
      </c>
      <c r="AB914" s="46">
        <f t="shared" si="132"/>
        <v>8789.4599999999991</v>
      </c>
      <c r="AC914" s="45"/>
      <c r="AF914" s="33">
        <f t="shared" si="133"/>
        <v>0</v>
      </c>
      <c r="AH914" s="24">
        <f t="shared" si="134"/>
        <v>0</v>
      </c>
    </row>
    <row r="915" spans="1:34" x14ac:dyDescent="0.35">
      <c r="A915" t="s">
        <v>943</v>
      </c>
      <c r="C915" s="26" t="s">
        <v>3440</v>
      </c>
      <c r="D915" s="26" t="s">
        <v>3629</v>
      </c>
      <c r="E915" s="19">
        <v>38410</v>
      </c>
      <c r="F915" s="26" t="s">
        <v>3630</v>
      </c>
      <c r="G915" s="26" t="s">
        <v>3453</v>
      </c>
      <c r="H915" s="19" t="str">
        <f>VLOOKUP(E915,Subjective!$A$5:$B$1439,2,FALSE)</f>
        <v>WDU Student Salary Reimbursements</v>
      </c>
      <c r="I915" s="44">
        <v>3775.37</v>
      </c>
      <c r="J915" s="45"/>
      <c r="K915" s="45">
        <f t="shared" si="127"/>
        <v>3775.37</v>
      </c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6">
        <f t="shared" si="128"/>
        <v>0</v>
      </c>
      <c r="X915" s="45">
        <f t="shared" si="129"/>
        <v>0</v>
      </c>
      <c r="Y915" s="45">
        <f t="shared" si="126"/>
        <v>0</v>
      </c>
      <c r="Z915" s="46">
        <f t="shared" si="130"/>
        <v>0</v>
      </c>
      <c r="AA915" s="46">
        <f t="shared" si="131"/>
        <v>0</v>
      </c>
      <c r="AB915" s="46">
        <f t="shared" si="132"/>
        <v>3775.37</v>
      </c>
      <c r="AC915" s="45"/>
      <c r="AF915" s="33">
        <f t="shared" si="133"/>
        <v>0</v>
      </c>
      <c r="AH915" s="24">
        <f t="shared" si="134"/>
        <v>0</v>
      </c>
    </row>
    <row r="916" spans="1:34" x14ac:dyDescent="0.35">
      <c r="A916" t="s">
        <v>944</v>
      </c>
      <c r="C916" s="26" t="s">
        <v>3440</v>
      </c>
      <c r="D916" s="26" t="s">
        <v>3631</v>
      </c>
      <c r="E916" s="19">
        <v>38400</v>
      </c>
      <c r="F916" s="26" t="s">
        <v>3556</v>
      </c>
      <c r="G916" s="26" t="s">
        <v>3442</v>
      </c>
      <c r="H916" s="19" t="str">
        <f>VLOOKUP(E916,Subjective!$A$5:$B$1439,2,FALSE)</f>
        <v>WDU E&amp;T Contracts with Universities</v>
      </c>
      <c r="I916" s="44">
        <v>187482</v>
      </c>
      <c r="J916" s="45"/>
      <c r="K916" s="45">
        <f t="shared" si="127"/>
        <v>187482</v>
      </c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6">
        <f t="shared" si="128"/>
        <v>0</v>
      </c>
      <c r="X916" s="45">
        <f t="shared" si="129"/>
        <v>0</v>
      </c>
      <c r="Y916" s="45">
        <f t="shared" si="126"/>
        <v>0</v>
      </c>
      <c r="Z916" s="46">
        <f t="shared" si="130"/>
        <v>0</v>
      </c>
      <c r="AA916" s="46">
        <f t="shared" si="131"/>
        <v>0</v>
      </c>
      <c r="AB916" s="46">
        <f t="shared" si="132"/>
        <v>187482</v>
      </c>
      <c r="AC916" s="45"/>
      <c r="AF916" s="33">
        <f t="shared" si="133"/>
        <v>0</v>
      </c>
      <c r="AH916" s="24">
        <f t="shared" si="134"/>
        <v>0</v>
      </c>
    </row>
    <row r="917" spans="1:34" x14ac:dyDescent="0.35">
      <c r="A917" t="s">
        <v>945</v>
      </c>
      <c r="C917" s="26" t="s">
        <v>3440</v>
      </c>
      <c r="D917" s="26" t="s">
        <v>3631</v>
      </c>
      <c r="E917" s="19">
        <v>38420</v>
      </c>
      <c r="F917" s="26" t="s">
        <v>3441</v>
      </c>
      <c r="G917" s="26" t="s">
        <v>3442</v>
      </c>
      <c r="H917" s="19" t="str">
        <f>VLOOKUP(E917,Subjective!$A$5:$B$1439,2,FALSE)</f>
        <v>WDU Student Bursary Reimbursements</v>
      </c>
      <c r="I917" s="44">
        <v>30000</v>
      </c>
      <c r="J917" s="45"/>
      <c r="K917" s="45">
        <f t="shared" si="127"/>
        <v>30000</v>
      </c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6">
        <f t="shared" si="128"/>
        <v>0</v>
      </c>
      <c r="X917" s="45">
        <f t="shared" si="129"/>
        <v>0</v>
      </c>
      <c r="Y917" s="45">
        <f t="shared" si="126"/>
        <v>0</v>
      </c>
      <c r="Z917" s="46">
        <f t="shared" si="130"/>
        <v>0</v>
      </c>
      <c r="AA917" s="46">
        <f t="shared" si="131"/>
        <v>0</v>
      </c>
      <c r="AB917" s="46">
        <f t="shared" si="132"/>
        <v>30000</v>
      </c>
      <c r="AC917" s="45"/>
      <c r="AF917" s="33">
        <f t="shared" si="133"/>
        <v>0</v>
      </c>
      <c r="AH917" s="24">
        <f t="shared" si="134"/>
        <v>0</v>
      </c>
    </row>
    <row r="918" spans="1:34" x14ac:dyDescent="0.35">
      <c r="A918" t="s">
        <v>946</v>
      </c>
      <c r="C918" s="26" t="s">
        <v>3440</v>
      </c>
      <c r="D918" s="26" t="s">
        <v>3632</v>
      </c>
      <c r="E918" s="19">
        <v>38400</v>
      </c>
      <c r="F918" s="26" t="s">
        <v>3612</v>
      </c>
      <c r="G918" s="26" t="s">
        <v>3442</v>
      </c>
      <c r="H918" s="19" t="str">
        <f>VLOOKUP(E918,Subjective!$A$5:$B$1439,2,FALSE)</f>
        <v>WDU E&amp;T Contracts with Universities</v>
      </c>
      <c r="I918" s="44">
        <v>147350</v>
      </c>
      <c r="J918" s="45"/>
      <c r="K918" s="45">
        <f t="shared" si="127"/>
        <v>147350</v>
      </c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6">
        <f t="shared" si="128"/>
        <v>0</v>
      </c>
      <c r="X918" s="45">
        <f t="shared" si="129"/>
        <v>0</v>
      </c>
      <c r="Y918" s="45">
        <f t="shared" si="126"/>
        <v>0</v>
      </c>
      <c r="Z918" s="46">
        <f t="shared" si="130"/>
        <v>0</v>
      </c>
      <c r="AA918" s="46">
        <f t="shared" si="131"/>
        <v>0</v>
      </c>
      <c r="AB918" s="46">
        <f t="shared" si="132"/>
        <v>147350</v>
      </c>
      <c r="AC918" s="45"/>
      <c r="AF918" s="33">
        <f t="shared" si="133"/>
        <v>0</v>
      </c>
      <c r="AH918" s="24">
        <f t="shared" si="134"/>
        <v>0</v>
      </c>
    </row>
    <row r="919" spans="1:34" x14ac:dyDescent="0.35">
      <c r="A919" t="s">
        <v>947</v>
      </c>
      <c r="C919" s="26" t="s">
        <v>3440</v>
      </c>
      <c r="D919" s="26" t="s">
        <v>3632</v>
      </c>
      <c r="E919" s="19">
        <v>38420</v>
      </c>
      <c r="F919" s="26" t="s">
        <v>3612</v>
      </c>
      <c r="G919" s="26" t="s">
        <v>3442</v>
      </c>
      <c r="H919" s="19" t="str">
        <f>VLOOKUP(E919,Subjective!$A$5:$B$1439,2,FALSE)</f>
        <v>WDU Student Bursary Reimbursements</v>
      </c>
      <c r="I919" s="44">
        <v>11907.2</v>
      </c>
      <c r="J919" s="45"/>
      <c r="K919" s="45">
        <f t="shared" si="127"/>
        <v>11907.2</v>
      </c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6">
        <f t="shared" si="128"/>
        <v>0</v>
      </c>
      <c r="X919" s="45">
        <f t="shared" si="129"/>
        <v>0</v>
      </c>
      <c r="Y919" s="45">
        <f t="shared" si="126"/>
        <v>0</v>
      </c>
      <c r="Z919" s="46">
        <f t="shared" si="130"/>
        <v>0</v>
      </c>
      <c r="AA919" s="46">
        <f t="shared" si="131"/>
        <v>0</v>
      </c>
      <c r="AB919" s="46">
        <f t="shared" si="132"/>
        <v>11907.2</v>
      </c>
      <c r="AC919" s="45"/>
      <c r="AF919" s="33">
        <f t="shared" si="133"/>
        <v>0</v>
      </c>
      <c r="AH919" s="24">
        <f t="shared" si="134"/>
        <v>0</v>
      </c>
    </row>
    <row r="920" spans="1:34" x14ac:dyDescent="0.35">
      <c r="A920" t="s">
        <v>948</v>
      </c>
      <c r="C920" s="26" t="s">
        <v>3440</v>
      </c>
      <c r="D920" s="26" t="s">
        <v>3633</v>
      </c>
      <c r="E920" s="19">
        <v>33650</v>
      </c>
      <c r="F920" s="26" t="s">
        <v>3557</v>
      </c>
      <c r="G920" s="26" t="s">
        <v>3442</v>
      </c>
      <c r="H920" s="19" t="str">
        <f>VLOOKUP(E920,Subjective!$A$5:$B$1439,2,FALSE)</f>
        <v>Training Travel &amp; Subsistence</v>
      </c>
      <c r="I920" s="44">
        <v>4775.6000000000004</v>
      </c>
      <c r="J920" s="45"/>
      <c r="K920" s="45">
        <f t="shared" si="127"/>
        <v>4775.6000000000004</v>
      </c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6">
        <f t="shared" si="128"/>
        <v>0</v>
      </c>
      <c r="X920" s="45">
        <f t="shared" si="129"/>
        <v>0</v>
      </c>
      <c r="Y920" s="45">
        <f t="shared" si="126"/>
        <v>0</v>
      </c>
      <c r="Z920" s="46">
        <f t="shared" si="130"/>
        <v>0</v>
      </c>
      <c r="AA920" s="46">
        <f t="shared" si="131"/>
        <v>0</v>
      </c>
      <c r="AB920" s="46">
        <f t="shared" si="132"/>
        <v>4775.6000000000004</v>
      </c>
      <c r="AC920" s="45"/>
      <c r="AF920" s="33">
        <f t="shared" si="133"/>
        <v>0</v>
      </c>
      <c r="AH920" s="24">
        <f t="shared" si="134"/>
        <v>0</v>
      </c>
    </row>
    <row r="921" spans="1:34" x14ac:dyDescent="0.35">
      <c r="A921" t="s">
        <v>949</v>
      </c>
      <c r="C921" s="26" t="s">
        <v>3440</v>
      </c>
      <c r="D921" s="26" t="s">
        <v>3633</v>
      </c>
      <c r="E921" s="19">
        <v>38400</v>
      </c>
      <c r="F921" s="26" t="s">
        <v>3634</v>
      </c>
      <c r="G921" s="26" t="s">
        <v>3455</v>
      </c>
      <c r="H921" s="19" t="str">
        <f>VLOOKUP(E921,Subjective!$A$5:$B$1439,2,FALSE)</f>
        <v>WDU E&amp;T Contracts with Universities</v>
      </c>
      <c r="I921" s="44">
        <v>128575.25</v>
      </c>
      <c r="J921" s="45"/>
      <c r="K921" s="45">
        <f t="shared" si="127"/>
        <v>128575.25</v>
      </c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6">
        <f t="shared" si="128"/>
        <v>0</v>
      </c>
      <c r="X921" s="45">
        <f t="shared" si="129"/>
        <v>0</v>
      </c>
      <c r="Y921" s="45">
        <f t="shared" si="126"/>
        <v>0</v>
      </c>
      <c r="Z921" s="46">
        <f t="shared" si="130"/>
        <v>0</v>
      </c>
      <c r="AA921" s="46">
        <f t="shared" si="131"/>
        <v>0</v>
      </c>
      <c r="AB921" s="46">
        <f t="shared" si="132"/>
        <v>128575.25</v>
      </c>
      <c r="AC921" s="45"/>
      <c r="AF921" s="33">
        <f t="shared" si="133"/>
        <v>0</v>
      </c>
      <c r="AH921" s="24">
        <f t="shared" si="134"/>
        <v>0</v>
      </c>
    </row>
    <row r="922" spans="1:34" x14ac:dyDescent="0.35">
      <c r="A922" t="s">
        <v>950</v>
      </c>
      <c r="C922" s="26" t="s">
        <v>3440</v>
      </c>
      <c r="D922" s="26" t="s">
        <v>3633</v>
      </c>
      <c r="E922" s="19">
        <v>38400</v>
      </c>
      <c r="F922" s="26" t="s">
        <v>3557</v>
      </c>
      <c r="G922" s="26" t="s">
        <v>3442</v>
      </c>
      <c r="H922" s="19" t="str">
        <f>VLOOKUP(E922,Subjective!$A$5:$B$1439,2,FALSE)</f>
        <v>WDU E&amp;T Contracts with Universities</v>
      </c>
      <c r="I922" s="44">
        <v>274326</v>
      </c>
      <c r="J922" s="45"/>
      <c r="K922" s="45">
        <f t="shared" si="127"/>
        <v>274326</v>
      </c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6">
        <f t="shared" si="128"/>
        <v>0</v>
      </c>
      <c r="X922" s="45">
        <f t="shared" si="129"/>
        <v>0</v>
      </c>
      <c r="Y922" s="45">
        <f t="shared" si="126"/>
        <v>0</v>
      </c>
      <c r="Z922" s="46">
        <f t="shared" si="130"/>
        <v>0</v>
      </c>
      <c r="AA922" s="46">
        <f t="shared" si="131"/>
        <v>0</v>
      </c>
      <c r="AB922" s="46">
        <f t="shared" si="132"/>
        <v>274326</v>
      </c>
      <c r="AC922" s="45"/>
      <c r="AF922" s="33">
        <f t="shared" si="133"/>
        <v>0</v>
      </c>
      <c r="AH922" s="24">
        <f t="shared" si="134"/>
        <v>0</v>
      </c>
    </row>
    <row r="923" spans="1:34" x14ac:dyDescent="0.35">
      <c r="A923" t="s">
        <v>951</v>
      </c>
      <c r="C923" s="26" t="s">
        <v>3440</v>
      </c>
      <c r="D923" s="26" t="s">
        <v>3633</v>
      </c>
      <c r="E923" s="19">
        <v>38420</v>
      </c>
      <c r="F923" s="26" t="s">
        <v>3557</v>
      </c>
      <c r="G923" s="26" t="s">
        <v>3442</v>
      </c>
      <c r="H923" s="19" t="str">
        <f>VLOOKUP(E923,Subjective!$A$5:$B$1439,2,FALSE)</f>
        <v>WDU Student Bursary Reimbursements</v>
      </c>
      <c r="I923" s="44">
        <v>93066.31</v>
      </c>
      <c r="J923" s="45"/>
      <c r="K923" s="45">
        <f t="shared" si="127"/>
        <v>93066.31</v>
      </c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6">
        <f t="shared" si="128"/>
        <v>0</v>
      </c>
      <c r="X923" s="45">
        <f t="shared" si="129"/>
        <v>0</v>
      </c>
      <c r="Y923" s="45">
        <f t="shared" si="126"/>
        <v>0</v>
      </c>
      <c r="Z923" s="46">
        <f t="shared" si="130"/>
        <v>0</v>
      </c>
      <c r="AA923" s="46">
        <f t="shared" si="131"/>
        <v>0</v>
      </c>
      <c r="AB923" s="46">
        <f t="shared" si="132"/>
        <v>93066.31</v>
      </c>
      <c r="AC923" s="45"/>
      <c r="AF923" s="33">
        <f t="shared" si="133"/>
        <v>0</v>
      </c>
      <c r="AH923" s="24">
        <f t="shared" si="134"/>
        <v>0</v>
      </c>
    </row>
    <row r="924" spans="1:34" x14ac:dyDescent="0.35">
      <c r="A924" t="s">
        <v>952</v>
      </c>
      <c r="C924" s="26" t="s">
        <v>3440</v>
      </c>
      <c r="D924" s="26" t="s">
        <v>3635</v>
      </c>
      <c r="E924" s="19">
        <v>33650</v>
      </c>
      <c r="F924" s="26" t="s">
        <v>3466</v>
      </c>
      <c r="G924" s="26" t="s">
        <v>3448</v>
      </c>
      <c r="H924" s="19" t="str">
        <f>VLOOKUP(E924,Subjective!$A$5:$B$1439,2,FALSE)</f>
        <v>Training Travel &amp; Subsistence</v>
      </c>
      <c r="I924" s="44">
        <v>970.02</v>
      </c>
      <c r="J924" s="45"/>
      <c r="K924" s="45">
        <f t="shared" si="127"/>
        <v>970.02</v>
      </c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6">
        <f t="shared" si="128"/>
        <v>0</v>
      </c>
      <c r="X924" s="45">
        <f t="shared" si="129"/>
        <v>0</v>
      </c>
      <c r="Y924" s="45">
        <f t="shared" ref="Y924:Y987" si="135">IF((X924+Z924+AA924+AB924+U924+V924+W924)=0,I924,0)</f>
        <v>0</v>
      </c>
      <c r="Z924" s="46">
        <f t="shared" si="130"/>
        <v>0</v>
      </c>
      <c r="AA924" s="46">
        <f t="shared" si="131"/>
        <v>0</v>
      </c>
      <c r="AB924" s="46">
        <f t="shared" si="132"/>
        <v>970.02</v>
      </c>
      <c r="AC924" s="45"/>
      <c r="AF924" s="33">
        <f t="shared" si="133"/>
        <v>0</v>
      </c>
      <c r="AH924" s="24">
        <f t="shared" si="134"/>
        <v>0</v>
      </c>
    </row>
    <row r="925" spans="1:34" x14ac:dyDescent="0.35">
      <c r="A925" t="s">
        <v>953</v>
      </c>
      <c r="C925" s="26" t="s">
        <v>3440</v>
      </c>
      <c r="D925" s="26" t="s">
        <v>3635</v>
      </c>
      <c r="E925" s="19">
        <v>33650</v>
      </c>
      <c r="F925" s="26" t="s">
        <v>3467</v>
      </c>
      <c r="G925" s="26" t="s">
        <v>3450</v>
      </c>
      <c r="H925" s="19" t="str">
        <f>VLOOKUP(E925,Subjective!$A$5:$B$1439,2,FALSE)</f>
        <v>Training Travel &amp; Subsistence</v>
      </c>
      <c r="I925" s="44">
        <v>35.450000000000003</v>
      </c>
      <c r="J925" s="45"/>
      <c r="K925" s="45">
        <f t="shared" si="127"/>
        <v>35.450000000000003</v>
      </c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6">
        <f t="shared" si="128"/>
        <v>0</v>
      </c>
      <c r="X925" s="45">
        <f t="shared" si="129"/>
        <v>0</v>
      </c>
      <c r="Y925" s="45">
        <f t="shared" si="135"/>
        <v>0</v>
      </c>
      <c r="Z925" s="46">
        <f t="shared" si="130"/>
        <v>0</v>
      </c>
      <c r="AA925" s="46">
        <f t="shared" si="131"/>
        <v>0</v>
      </c>
      <c r="AB925" s="46">
        <f t="shared" si="132"/>
        <v>35.450000000000003</v>
      </c>
      <c r="AC925" s="45"/>
      <c r="AF925" s="33">
        <f t="shared" si="133"/>
        <v>0</v>
      </c>
      <c r="AH925" s="24">
        <f t="shared" si="134"/>
        <v>0</v>
      </c>
    </row>
    <row r="926" spans="1:34" x14ac:dyDescent="0.35">
      <c r="A926" t="s">
        <v>954</v>
      </c>
      <c r="C926" s="26" t="s">
        <v>3440</v>
      </c>
      <c r="D926" s="26" t="s">
        <v>3635</v>
      </c>
      <c r="E926" s="19">
        <v>33650</v>
      </c>
      <c r="F926" s="26" t="s">
        <v>3468</v>
      </c>
      <c r="G926" s="26" t="s">
        <v>3452</v>
      </c>
      <c r="H926" s="19" t="str">
        <f>VLOOKUP(E926,Subjective!$A$5:$B$1439,2,FALSE)</f>
        <v>Training Travel &amp; Subsistence</v>
      </c>
      <c r="I926" s="44">
        <v>458.02</v>
      </c>
      <c r="J926" s="45"/>
      <c r="K926" s="45">
        <f t="shared" si="127"/>
        <v>458.02</v>
      </c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6">
        <f t="shared" si="128"/>
        <v>0</v>
      </c>
      <c r="X926" s="45">
        <f t="shared" si="129"/>
        <v>0</v>
      </c>
      <c r="Y926" s="45">
        <f t="shared" si="135"/>
        <v>0</v>
      </c>
      <c r="Z926" s="46">
        <f t="shared" si="130"/>
        <v>0</v>
      </c>
      <c r="AA926" s="46">
        <f t="shared" si="131"/>
        <v>0</v>
      </c>
      <c r="AB926" s="46">
        <f t="shared" si="132"/>
        <v>458.02</v>
      </c>
      <c r="AC926" s="45"/>
      <c r="AF926" s="33">
        <f t="shared" si="133"/>
        <v>0</v>
      </c>
      <c r="AH926" s="24">
        <f t="shared" si="134"/>
        <v>0</v>
      </c>
    </row>
    <row r="927" spans="1:34" x14ac:dyDescent="0.35">
      <c r="A927" t="s">
        <v>955</v>
      </c>
      <c r="C927" s="26" t="s">
        <v>3440</v>
      </c>
      <c r="D927" s="26" t="s">
        <v>3635</v>
      </c>
      <c r="E927" s="19">
        <v>33650</v>
      </c>
      <c r="F927" s="26" t="s">
        <v>3469</v>
      </c>
      <c r="G927" s="26" t="s">
        <v>3449</v>
      </c>
      <c r="H927" s="19" t="str">
        <f>VLOOKUP(E927,Subjective!$A$5:$B$1439,2,FALSE)</f>
        <v>Training Travel &amp; Subsistence</v>
      </c>
      <c r="I927" s="44">
        <v>1057.18</v>
      </c>
      <c r="J927" s="45"/>
      <c r="K927" s="45">
        <f t="shared" si="127"/>
        <v>1057.18</v>
      </c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6">
        <f t="shared" si="128"/>
        <v>0</v>
      </c>
      <c r="X927" s="45">
        <f t="shared" si="129"/>
        <v>0</v>
      </c>
      <c r="Y927" s="45">
        <f t="shared" si="135"/>
        <v>0</v>
      </c>
      <c r="Z927" s="46">
        <f t="shared" si="130"/>
        <v>0</v>
      </c>
      <c r="AA927" s="46">
        <f t="shared" si="131"/>
        <v>0</v>
      </c>
      <c r="AB927" s="46">
        <f t="shared" si="132"/>
        <v>1057.18</v>
      </c>
      <c r="AC927" s="45"/>
      <c r="AF927" s="33">
        <f t="shared" si="133"/>
        <v>0</v>
      </c>
      <c r="AH927" s="24">
        <f t="shared" si="134"/>
        <v>0</v>
      </c>
    </row>
    <row r="928" spans="1:34" x14ac:dyDescent="0.35">
      <c r="A928" t="s">
        <v>956</v>
      </c>
      <c r="C928" s="26" t="s">
        <v>3440</v>
      </c>
      <c r="D928" s="26" t="s">
        <v>3635</v>
      </c>
      <c r="E928" s="19">
        <v>33650</v>
      </c>
      <c r="F928" s="26" t="s">
        <v>3630</v>
      </c>
      <c r="G928" s="26" t="s">
        <v>3453</v>
      </c>
      <c r="H928" s="19" t="str">
        <f>VLOOKUP(E928,Subjective!$A$5:$B$1439,2,FALSE)</f>
        <v>Training Travel &amp; Subsistence</v>
      </c>
      <c r="I928" s="44">
        <v>1097.55</v>
      </c>
      <c r="J928" s="45"/>
      <c r="K928" s="45">
        <f t="shared" si="127"/>
        <v>1097.55</v>
      </c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6">
        <f t="shared" si="128"/>
        <v>0</v>
      </c>
      <c r="X928" s="45">
        <f t="shared" si="129"/>
        <v>0</v>
      </c>
      <c r="Y928" s="45">
        <f t="shared" si="135"/>
        <v>0</v>
      </c>
      <c r="Z928" s="46">
        <f t="shared" si="130"/>
        <v>0</v>
      </c>
      <c r="AA928" s="46">
        <f t="shared" si="131"/>
        <v>0</v>
      </c>
      <c r="AB928" s="46">
        <f t="shared" si="132"/>
        <v>1097.55</v>
      </c>
      <c r="AC928" s="45"/>
      <c r="AF928" s="33">
        <f t="shared" si="133"/>
        <v>0</v>
      </c>
      <c r="AH928" s="24">
        <f t="shared" si="134"/>
        <v>0</v>
      </c>
    </row>
    <row r="929" spans="1:34" x14ac:dyDescent="0.35">
      <c r="A929" t="s">
        <v>957</v>
      </c>
      <c r="C929" s="26" t="s">
        <v>3440</v>
      </c>
      <c r="D929" s="26" t="s">
        <v>3635</v>
      </c>
      <c r="E929" s="19">
        <v>33650</v>
      </c>
      <c r="F929" s="26" t="s">
        <v>3556</v>
      </c>
      <c r="G929" s="26" t="s">
        <v>3442</v>
      </c>
      <c r="H929" s="19" t="str">
        <f>VLOOKUP(E929,Subjective!$A$5:$B$1439,2,FALSE)</f>
        <v>Training Travel &amp; Subsistence</v>
      </c>
      <c r="I929" s="44">
        <v>36500</v>
      </c>
      <c r="J929" s="45"/>
      <c r="K929" s="45">
        <f t="shared" si="127"/>
        <v>36500</v>
      </c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6">
        <f t="shared" si="128"/>
        <v>0</v>
      </c>
      <c r="X929" s="45">
        <f t="shared" si="129"/>
        <v>0</v>
      </c>
      <c r="Y929" s="45">
        <f t="shared" si="135"/>
        <v>0</v>
      </c>
      <c r="Z929" s="46">
        <f t="shared" si="130"/>
        <v>0</v>
      </c>
      <c r="AA929" s="46">
        <f t="shared" si="131"/>
        <v>0</v>
      </c>
      <c r="AB929" s="46">
        <f t="shared" si="132"/>
        <v>36500</v>
      </c>
      <c r="AC929" s="45"/>
      <c r="AF929" s="33">
        <f t="shared" si="133"/>
        <v>0</v>
      </c>
      <c r="AH929" s="24">
        <f t="shared" si="134"/>
        <v>0</v>
      </c>
    </row>
    <row r="930" spans="1:34" x14ac:dyDescent="0.35">
      <c r="A930" t="s">
        <v>958</v>
      </c>
      <c r="C930" s="26" t="s">
        <v>3440</v>
      </c>
      <c r="D930" s="26" t="s">
        <v>3635</v>
      </c>
      <c r="E930" s="19">
        <v>33650</v>
      </c>
      <c r="F930" s="26" t="s">
        <v>3557</v>
      </c>
      <c r="G930" s="26" t="s">
        <v>3442</v>
      </c>
      <c r="H930" s="19" t="str">
        <f>VLOOKUP(E930,Subjective!$A$5:$B$1439,2,FALSE)</f>
        <v>Training Travel &amp; Subsistence</v>
      </c>
      <c r="I930" s="44">
        <v>10023.32</v>
      </c>
      <c r="J930" s="45"/>
      <c r="K930" s="45">
        <f t="shared" si="127"/>
        <v>10023.32</v>
      </c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6">
        <f t="shared" si="128"/>
        <v>0</v>
      </c>
      <c r="X930" s="45">
        <f t="shared" si="129"/>
        <v>0</v>
      </c>
      <c r="Y930" s="45">
        <f t="shared" si="135"/>
        <v>0</v>
      </c>
      <c r="Z930" s="46">
        <f t="shared" si="130"/>
        <v>0</v>
      </c>
      <c r="AA930" s="46">
        <f t="shared" si="131"/>
        <v>0</v>
      </c>
      <c r="AB930" s="46">
        <f t="shared" si="132"/>
        <v>10023.32</v>
      </c>
      <c r="AC930" s="45"/>
      <c r="AF930" s="33">
        <f t="shared" si="133"/>
        <v>0</v>
      </c>
      <c r="AH930" s="24">
        <f t="shared" si="134"/>
        <v>0</v>
      </c>
    </row>
    <row r="931" spans="1:34" x14ac:dyDescent="0.35">
      <c r="A931" t="s">
        <v>959</v>
      </c>
      <c r="C931" s="26" t="s">
        <v>3440</v>
      </c>
      <c r="D931" s="26" t="s">
        <v>3635</v>
      </c>
      <c r="E931" s="19">
        <v>33650</v>
      </c>
      <c r="F931" s="26" t="s">
        <v>3612</v>
      </c>
      <c r="G931" s="26" t="s">
        <v>3442</v>
      </c>
      <c r="H931" s="19" t="str">
        <f>VLOOKUP(E931,Subjective!$A$5:$B$1439,2,FALSE)</f>
        <v>Training Travel &amp; Subsistence</v>
      </c>
      <c r="I931" s="44">
        <v>13500</v>
      </c>
      <c r="J931" s="45"/>
      <c r="K931" s="45">
        <f t="shared" si="127"/>
        <v>13500</v>
      </c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6">
        <f t="shared" si="128"/>
        <v>0</v>
      </c>
      <c r="X931" s="45">
        <f t="shared" si="129"/>
        <v>0</v>
      </c>
      <c r="Y931" s="45">
        <f t="shared" si="135"/>
        <v>0</v>
      </c>
      <c r="Z931" s="46">
        <f t="shared" si="130"/>
        <v>0</v>
      </c>
      <c r="AA931" s="46">
        <f t="shared" si="131"/>
        <v>0</v>
      </c>
      <c r="AB931" s="46">
        <f t="shared" si="132"/>
        <v>13500</v>
      </c>
      <c r="AC931" s="45"/>
      <c r="AF931" s="33">
        <f t="shared" si="133"/>
        <v>0</v>
      </c>
      <c r="AH931" s="24">
        <f t="shared" si="134"/>
        <v>0</v>
      </c>
    </row>
    <row r="932" spans="1:34" x14ac:dyDescent="0.35">
      <c r="A932" t="s">
        <v>960</v>
      </c>
      <c r="C932" s="26" t="s">
        <v>3440</v>
      </c>
      <c r="D932" s="26" t="s">
        <v>3635</v>
      </c>
      <c r="E932" s="19">
        <v>33650</v>
      </c>
      <c r="F932" s="26" t="s">
        <v>3636</v>
      </c>
      <c r="G932" s="26" t="s">
        <v>3442</v>
      </c>
      <c r="H932" s="19" t="str">
        <f>VLOOKUP(E932,Subjective!$A$5:$B$1439,2,FALSE)</f>
        <v>Training Travel &amp; Subsistence</v>
      </c>
      <c r="I932" s="44">
        <v>27133.9</v>
      </c>
      <c r="J932" s="45"/>
      <c r="K932" s="45">
        <f t="shared" si="127"/>
        <v>27133.9</v>
      </c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6">
        <f t="shared" si="128"/>
        <v>0</v>
      </c>
      <c r="X932" s="45">
        <f t="shared" si="129"/>
        <v>0</v>
      </c>
      <c r="Y932" s="45">
        <f t="shared" si="135"/>
        <v>0</v>
      </c>
      <c r="Z932" s="46">
        <f t="shared" si="130"/>
        <v>0</v>
      </c>
      <c r="AA932" s="46">
        <f t="shared" si="131"/>
        <v>0</v>
      </c>
      <c r="AB932" s="46">
        <f t="shared" si="132"/>
        <v>27133.9</v>
      </c>
      <c r="AC932" s="45"/>
      <c r="AF932" s="33">
        <f t="shared" si="133"/>
        <v>0</v>
      </c>
      <c r="AH932" s="24">
        <f t="shared" si="134"/>
        <v>0</v>
      </c>
    </row>
    <row r="933" spans="1:34" x14ac:dyDescent="0.35">
      <c r="A933" t="s">
        <v>961</v>
      </c>
      <c r="C933" s="26" t="s">
        <v>3440</v>
      </c>
      <c r="D933" s="26" t="s">
        <v>3635</v>
      </c>
      <c r="E933" s="19">
        <v>38400</v>
      </c>
      <c r="F933" s="26" t="s">
        <v>3466</v>
      </c>
      <c r="G933" s="26" t="s">
        <v>3448</v>
      </c>
      <c r="H933" s="19" t="str">
        <f>VLOOKUP(E933,Subjective!$A$5:$B$1439,2,FALSE)</f>
        <v>WDU E&amp;T Contracts with Universities</v>
      </c>
      <c r="I933" s="44">
        <v>70067</v>
      </c>
      <c r="J933" s="45"/>
      <c r="K933" s="45">
        <f t="shared" si="127"/>
        <v>70067</v>
      </c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6">
        <f t="shared" si="128"/>
        <v>0</v>
      </c>
      <c r="X933" s="45">
        <f t="shared" si="129"/>
        <v>0</v>
      </c>
      <c r="Y933" s="45">
        <f t="shared" si="135"/>
        <v>0</v>
      </c>
      <c r="Z933" s="46">
        <f t="shared" si="130"/>
        <v>0</v>
      </c>
      <c r="AA933" s="46">
        <f t="shared" si="131"/>
        <v>0</v>
      </c>
      <c r="AB933" s="46">
        <f t="shared" si="132"/>
        <v>70067</v>
      </c>
      <c r="AC933" s="45"/>
      <c r="AF933" s="33">
        <f t="shared" si="133"/>
        <v>0</v>
      </c>
      <c r="AH933" s="24">
        <f t="shared" si="134"/>
        <v>0</v>
      </c>
    </row>
    <row r="934" spans="1:34" x14ac:dyDescent="0.35">
      <c r="A934" t="s">
        <v>962</v>
      </c>
      <c r="C934" s="26" t="s">
        <v>3440</v>
      </c>
      <c r="D934" s="26" t="s">
        <v>3635</v>
      </c>
      <c r="E934" s="19">
        <v>38400</v>
      </c>
      <c r="F934" s="26" t="s">
        <v>3467</v>
      </c>
      <c r="G934" s="26" t="s">
        <v>3450</v>
      </c>
      <c r="H934" s="19" t="str">
        <f>VLOOKUP(E934,Subjective!$A$5:$B$1439,2,FALSE)</f>
        <v>WDU E&amp;T Contracts with Universities</v>
      </c>
      <c r="I934" s="44">
        <v>33017</v>
      </c>
      <c r="J934" s="45"/>
      <c r="K934" s="45">
        <f t="shared" si="127"/>
        <v>33017</v>
      </c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6">
        <f t="shared" si="128"/>
        <v>0</v>
      </c>
      <c r="X934" s="45">
        <f t="shared" si="129"/>
        <v>0</v>
      </c>
      <c r="Y934" s="45">
        <f t="shared" si="135"/>
        <v>0</v>
      </c>
      <c r="Z934" s="46">
        <f t="shared" si="130"/>
        <v>0</v>
      </c>
      <c r="AA934" s="46">
        <f t="shared" si="131"/>
        <v>0</v>
      </c>
      <c r="AB934" s="46">
        <f t="shared" si="132"/>
        <v>33017</v>
      </c>
      <c r="AC934" s="45"/>
      <c r="AF934" s="33">
        <f t="shared" si="133"/>
        <v>0</v>
      </c>
      <c r="AH934" s="24">
        <f t="shared" si="134"/>
        <v>0</v>
      </c>
    </row>
    <row r="935" spans="1:34" x14ac:dyDescent="0.35">
      <c r="A935" t="s">
        <v>963</v>
      </c>
      <c r="C935" s="26" t="s">
        <v>3440</v>
      </c>
      <c r="D935" s="26" t="s">
        <v>3635</v>
      </c>
      <c r="E935" s="19">
        <v>38400</v>
      </c>
      <c r="F935" s="26" t="s">
        <v>3468</v>
      </c>
      <c r="G935" s="26" t="s">
        <v>3452</v>
      </c>
      <c r="H935" s="19" t="str">
        <f>VLOOKUP(E935,Subjective!$A$5:$B$1439,2,FALSE)</f>
        <v>WDU E&amp;T Contracts with Universities</v>
      </c>
      <c r="I935" s="44">
        <v>23658</v>
      </c>
      <c r="J935" s="45"/>
      <c r="K935" s="45">
        <f t="shared" si="127"/>
        <v>23658</v>
      </c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6">
        <f t="shared" si="128"/>
        <v>0</v>
      </c>
      <c r="X935" s="45">
        <f t="shared" si="129"/>
        <v>0</v>
      </c>
      <c r="Y935" s="45">
        <f t="shared" si="135"/>
        <v>0</v>
      </c>
      <c r="Z935" s="46">
        <f t="shared" si="130"/>
        <v>0</v>
      </c>
      <c r="AA935" s="46">
        <f t="shared" si="131"/>
        <v>0</v>
      </c>
      <c r="AB935" s="46">
        <f t="shared" si="132"/>
        <v>23658</v>
      </c>
      <c r="AC935" s="45"/>
      <c r="AF935" s="33">
        <f t="shared" si="133"/>
        <v>0</v>
      </c>
      <c r="AH935" s="24">
        <f t="shared" si="134"/>
        <v>0</v>
      </c>
    </row>
    <row r="936" spans="1:34" x14ac:dyDescent="0.35">
      <c r="A936" t="s">
        <v>964</v>
      </c>
      <c r="C936" s="26" t="s">
        <v>3440</v>
      </c>
      <c r="D936" s="26" t="s">
        <v>3635</v>
      </c>
      <c r="E936" s="19">
        <v>38400</v>
      </c>
      <c r="F936" s="26" t="s">
        <v>3470</v>
      </c>
      <c r="G936" s="26" t="s">
        <v>3445</v>
      </c>
      <c r="H936" s="19" t="str">
        <f>VLOOKUP(E936,Subjective!$A$5:$B$1439,2,FALSE)</f>
        <v>WDU E&amp;T Contracts with Universities</v>
      </c>
      <c r="I936" s="44">
        <v>44015</v>
      </c>
      <c r="J936" s="45"/>
      <c r="K936" s="45">
        <f t="shared" si="127"/>
        <v>44015</v>
      </c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6">
        <f t="shared" si="128"/>
        <v>0</v>
      </c>
      <c r="X936" s="45">
        <f t="shared" si="129"/>
        <v>0</v>
      </c>
      <c r="Y936" s="45">
        <f t="shared" si="135"/>
        <v>0</v>
      </c>
      <c r="Z936" s="46">
        <f t="shared" si="130"/>
        <v>0</v>
      </c>
      <c r="AA936" s="46">
        <f t="shared" si="131"/>
        <v>0</v>
      </c>
      <c r="AB936" s="46">
        <f t="shared" si="132"/>
        <v>44015</v>
      </c>
      <c r="AC936" s="45"/>
      <c r="AF936" s="33">
        <f t="shared" si="133"/>
        <v>0</v>
      </c>
      <c r="AH936" s="24">
        <f t="shared" si="134"/>
        <v>0</v>
      </c>
    </row>
    <row r="937" spans="1:34" x14ac:dyDescent="0.35">
      <c r="A937" t="s">
        <v>965</v>
      </c>
      <c r="C937" s="26" t="s">
        <v>3440</v>
      </c>
      <c r="D937" s="26" t="s">
        <v>3635</v>
      </c>
      <c r="E937" s="19">
        <v>38400</v>
      </c>
      <c r="F937" s="26" t="s">
        <v>3471</v>
      </c>
      <c r="G937" s="26" t="s">
        <v>3451</v>
      </c>
      <c r="H937" s="19" t="str">
        <f>VLOOKUP(E937,Subjective!$A$5:$B$1439,2,FALSE)</f>
        <v>WDU E&amp;T Contracts with Universities</v>
      </c>
      <c r="I937" s="44">
        <v>19244</v>
      </c>
      <c r="J937" s="45"/>
      <c r="K937" s="45">
        <f t="shared" si="127"/>
        <v>19244</v>
      </c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6">
        <f t="shared" si="128"/>
        <v>0</v>
      </c>
      <c r="X937" s="45">
        <f t="shared" si="129"/>
        <v>0</v>
      </c>
      <c r="Y937" s="45">
        <f t="shared" si="135"/>
        <v>0</v>
      </c>
      <c r="Z937" s="46">
        <f t="shared" si="130"/>
        <v>0</v>
      </c>
      <c r="AA937" s="46">
        <f t="shared" si="131"/>
        <v>0</v>
      </c>
      <c r="AB937" s="46">
        <f t="shared" si="132"/>
        <v>19244</v>
      </c>
      <c r="AC937" s="45"/>
      <c r="AF937" s="33">
        <f t="shared" si="133"/>
        <v>0</v>
      </c>
      <c r="AH937" s="24">
        <f t="shared" si="134"/>
        <v>0</v>
      </c>
    </row>
    <row r="938" spans="1:34" x14ac:dyDescent="0.35">
      <c r="A938" t="s">
        <v>966</v>
      </c>
      <c r="C938" s="26" t="s">
        <v>3440</v>
      </c>
      <c r="D938" s="26" t="s">
        <v>3635</v>
      </c>
      <c r="E938" s="19">
        <v>38400</v>
      </c>
      <c r="F938" s="26" t="s">
        <v>3472</v>
      </c>
      <c r="G938" s="26" t="s">
        <v>3456</v>
      </c>
      <c r="H938" s="19" t="str">
        <f>VLOOKUP(E938,Subjective!$A$5:$B$1439,2,FALSE)</f>
        <v>WDU E&amp;T Contracts with Universities</v>
      </c>
      <c r="I938" s="44">
        <v>5000</v>
      </c>
      <c r="J938" s="45"/>
      <c r="K938" s="45">
        <f t="shared" si="127"/>
        <v>5000</v>
      </c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6">
        <f t="shared" si="128"/>
        <v>0</v>
      </c>
      <c r="X938" s="45">
        <f t="shared" si="129"/>
        <v>0</v>
      </c>
      <c r="Y938" s="45">
        <f t="shared" si="135"/>
        <v>0</v>
      </c>
      <c r="Z938" s="46">
        <f t="shared" si="130"/>
        <v>0</v>
      </c>
      <c r="AA938" s="46">
        <f t="shared" si="131"/>
        <v>0</v>
      </c>
      <c r="AB938" s="46">
        <f t="shared" si="132"/>
        <v>5000</v>
      </c>
      <c r="AC938" s="45"/>
      <c r="AF938" s="33">
        <f t="shared" si="133"/>
        <v>0</v>
      </c>
      <c r="AH938" s="24">
        <f t="shared" si="134"/>
        <v>0</v>
      </c>
    </row>
    <row r="939" spans="1:34" x14ac:dyDescent="0.35">
      <c r="A939" t="s">
        <v>967</v>
      </c>
      <c r="C939" s="26" t="s">
        <v>3440</v>
      </c>
      <c r="D939" s="26" t="s">
        <v>3635</v>
      </c>
      <c r="E939" s="19">
        <v>38400</v>
      </c>
      <c r="F939" s="26" t="s">
        <v>3624</v>
      </c>
      <c r="G939" s="26" t="s">
        <v>3442</v>
      </c>
      <c r="H939" s="19" t="str">
        <f>VLOOKUP(E939,Subjective!$A$5:$B$1439,2,FALSE)</f>
        <v>WDU E&amp;T Contracts with Universities</v>
      </c>
      <c r="I939" s="44">
        <v>22500</v>
      </c>
      <c r="J939" s="45"/>
      <c r="K939" s="45">
        <f t="shared" si="127"/>
        <v>22500</v>
      </c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6">
        <f t="shared" si="128"/>
        <v>0</v>
      </c>
      <c r="X939" s="45">
        <f t="shared" si="129"/>
        <v>0</v>
      </c>
      <c r="Y939" s="45">
        <f t="shared" si="135"/>
        <v>0</v>
      </c>
      <c r="Z939" s="46">
        <f t="shared" si="130"/>
        <v>0</v>
      </c>
      <c r="AA939" s="46">
        <f t="shared" si="131"/>
        <v>0</v>
      </c>
      <c r="AB939" s="46">
        <f t="shared" si="132"/>
        <v>22500</v>
      </c>
      <c r="AC939" s="45"/>
      <c r="AF939" s="33">
        <f t="shared" si="133"/>
        <v>0</v>
      </c>
      <c r="AH939" s="24">
        <f t="shared" si="134"/>
        <v>0</v>
      </c>
    </row>
    <row r="940" spans="1:34" x14ac:dyDescent="0.35">
      <c r="A940" t="s">
        <v>968</v>
      </c>
      <c r="C940" s="26" t="s">
        <v>3440</v>
      </c>
      <c r="D940" s="26" t="s">
        <v>3635</v>
      </c>
      <c r="E940" s="19">
        <v>38400</v>
      </c>
      <c r="F940" s="26" t="s">
        <v>3630</v>
      </c>
      <c r="G940" s="26" t="s">
        <v>3453</v>
      </c>
      <c r="H940" s="19" t="str">
        <f>VLOOKUP(E940,Subjective!$A$5:$B$1439,2,FALSE)</f>
        <v>WDU E&amp;T Contracts with Universities</v>
      </c>
      <c r="I940" s="44">
        <v>5000</v>
      </c>
      <c r="J940" s="45"/>
      <c r="K940" s="45">
        <f t="shared" si="127"/>
        <v>5000</v>
      </c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6">
        <f t="shared" si="128"/>
        <v>0</v>
      </c>
      <c r="X940" s="45">
        <f t="shared" si="129"/>
        <v>0</v>
      </c>
      <c r="Y940" s="45">
        <f t="shared" si="135"/>
        <v>0</v>
      </c>
      <c r="Z940" s="46">
        <f t="shared" si="130"/>
        <v>0</v>
      </c>
      <c r="AA940" s="46">
        <f t="shared" si="131"/>
        <v>0</v>
      </c>
      <c r="AB940" s="46">
        <f t="shared" si="132"/>
        <v>5000</v>
      </c>
      <c r="AC940" s="45"/>
      <c r="AF940" s="33">
        <f t="shared" si="133"/>
        <v>0</v>
      </c>
      <c r="AH940" s="24">
        <f t="shared" si="134"/>
        <v>0</v>
      </c>
    </row>
    <row r="941" spans="1:34" x14ac:dyDescent="0.35">
      <c r="A941" t="s">
        <v>969</v>
      </c>
      <c r="C941" s="26" t="s">
        <v>3440</v>
      </c>
      <c r="D941" s="26" t="s">
        <v>3635</v>
      </c>
      <c r="E941" s="19">
        <v>38400</v>
      </c>
      <c r="F941" s="26" t="s">
        <v>3556</v>
      </c>
      <c r="G941" s="26" t="s">
        <v>3442</v>
      </c>
      <c r="H941" s="19" t="str">
        <f>VLOOKUP(E941,Subjective!$A$5:$B$1439,2,FALSE)</f>
        <v>WDU E&amp;T Contracts with Universities</v>
      </c>
      <c r="I941" s="44">
        <v>1782624</v>
      </c>
      <c r="J941" s="45"/>
      <c r="K941" s="45">
        <f t="shared" si="127"/>
        <v>1782624</v>
      </c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6">
        <f t="shared" si="128"/>
        <v>0</v>
      </c>
      <c r="X941" s="45">
        <f t="shared" si="129"/>
        <v>0</v>
      </c>
      <c r="Y941" s="45">
        <f t="shared" si="135"/>
        <v>0</v>
      </c>
      <c r="Z941" s="46">
        <f t="shared" si="130"/>
        <v>0</v>
      </c>
      <c r="AA941" s="46">
        <f t="shared" si="131"/>
        <v>0</v>
      </c>
      <c r="AB941" s="46">
        <f t="shared" si="132"/>
        <v>1782624</v>
      </c>
      <c r="AC941" s="45"/>
      <c r="AF941" s="33">
        <f t="shared" si="133"/>
        <v>0</v>
      </c>
      <c r="AH941" s="24">
        <f t="shared" si="134"/>
        <v>0</v>
      </c>
    </row>
    <row r="942" spans="1:34" x14ac:dyDescent="0.35">
      <c r="A942" t="s">
        <v>970</v>
      </c>
      <c r="C942" s="26" t="s">
        <v>3440</v>
      </c>
      <c r="D942" s="26" t="s">
        <v>3635</v>
      </c>
      <c r="E942" s="19">
        <v>38400</v>
      </c>
      <c r="F942" s="26" t="s">
        <v>3557</v>
      </c>
      <c r="G942" s="26" t="s">
        <v>3442</v>
      </c>
      <c r="H942" s="19" t="str">
        <f>VLOOKUP(E942,Subjective!$A$5:$B$1439,2,FALSE)</f>
        <v>WDU E&amp;T Contracts with Universities</v>
      </c>
      <c r="I942" s="44">
        <v>2286600</v>
      </c>
      <c r="J942" s="45"/>
      <c r="K942" s="45">
        <f t="shared" si="127"/>
        <v>2286600</v>
      </c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6">
        <f t="shared" si="128"/>
        <v>0</v>
      </c>
      <c r="X942" s="45">
        <f t="shared" si="129"/>
        <v>0</v>
      </c>
      <c r="Y942" s="45">
        <f t="shared" si="135"/>
        <v>0</v>
      </c>
      <c r="Z942" s="46">
        <f t="shared" si="130"/>
        <v>0</v>
      </c>
      <c r="AA942" s="46">
        <f t="shared" si="131"/>
        <v>0</v>
      </c>
      <c r="AB942" s="46">
        <f t="shared" si="132"/>
        <v>2286600</v>
      </c>
      <c r="AC942" s="45"/>
      <c r="AF942" s="33">
        <f t="shared" si="133"/>
        <v>0</v>
      </c>
      <c r="AH942" s="24">
        <f t="shared" si="134"/>
        <v>0</v>
      </c>
    </row>
    <row r="943" spans="1:34" x14ac:dyDescent="0.35">
      <c r="A943" t="s">
        <v>971</v>
      </c>
      <c r="C943" s="26" t="s">
        <v>3440</v>
      </c>
      <c r="D943" s="26" t="s">
        <v>3635</v>
      </c>
      <c r="E943" s="19">
        <v>38400</v>
      </c>
      <c r="F943" s="26" t="s">
        <v>3612</v>
      </c>
      <c r="G943" s="26" t="s">
        <v>3442</v>
      </c>
      <c r="H943" s="19" t="str">
        <f>VLOOKUP(E943,Subjective!$A$5:$B$1439,2,FALSE)</f>
        <v>WDU E&amp;T Contracts with Universities</v>
      </c>
      <c r="I943" s="44">
        <v>1934355</v>
      </c>
      <c r="J943" s="45"/>
      <c r="K943" s="45">
        <f t="shared" si="127"/>
        <v>1934355</v>
      </c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6">
        <f t="shared" si="128"/>
        <v>0</v>
      </c>
      <c r="X943" s="45">
        <f t="shared" si="129"/>
        <v>0</v>
      </c>
      <c r="Y943" s="45">
        <f t="shared" si="135"/>
        <v>0</v>
      </c>
      <c r="Z943" s="46">
        <f t="shared" si="130"/>
        <v>0</v>
      </c>
      <c r="AA943" s="46">
        <f t="shared" si="131"/>
        <v>0</v>
      </c>
      <c r="AB943" s="46">
        <f t="shared" si="132"/>
        <v>1934355</v>
      </c>
      <c r="AC943" s="45"/>
      <c r="AF943" s="33">
        <f t="shared" si="133"/>
        <v>0</v>
      </c>
      <c r="AH943" s="24">
        <f t="shared" si="134"/>
        <v>0</v>
      </c>
    </row>
    <row r="944" spans="1:34" x14ac:dyDescent="0.35">
      <c r="A944" t="s">
        <v>972</v>
      </c>
      <c r="C944" s="26" t="s">
        <v>3440</v>
      </c>
      <c r="D944" s="26" t="s">
        <v>3635</v>
      </c>
      <c r="E944" s="19">
        <v>38400</v>
      </c>
      <c r="F944" s="26" t="s">
        <v>3636</v>
      </c>
      <c r="G944" s="26" t="s">
        <v>3442</v>
      </c>
      <c r="H944" s="19" t="str">
        <f>VLOOKUP(E944,Subjective!$A$5:$B$1439,2,FALSE)</f>
        <v>WDU E&amp;T Contracts with Universities</v>
      </c>
      <c r="I944" s="44">
        <v>2120484</v>
      </c>
      <c r="J944" s="45"/>
      <c r="K944" s="45">
        <f t="shared" si="127"/>
        <v>2120484</v>
      </c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6">
        <f t="shared" si="128"/>
        <v>0</v>
      </c>
      <c r="X944" s="45">
        <f t="shared" si="129"/>
        <v>0</v>
      </c>
      <c r="Y944" s="45">
        <f t="shared" si="135"/>
        <v>0</v>
      </c>
      <c r="Z944" s="46">
        <f t="shared" si="130"/>
        <v>0</v>
      </c>
      <c r="AA944" s="46">
        <f t="shared" si="131"/>
        <v>0</v>
      </c>
      <c r="AB944" s="46">
        <f t="shared" si="132"/>
        <v>2120484</v>
      </c>
      <c r="AC944" s="45"/>
      <c r="AF944" s="33">
        <f t="shared" si="133"/>
        <v>0</v>
      </c>
      <c r="AH944" s="24">
        <f t="shared" si="134"/>
        <v>0</v>
      </c>
    </row>
    <row r="945" spans="1:34" x14ac:dyDescent="0.35">
      <c r="A945" t="s">
        <v>973</v>
      </c>
      <c r="C945" s="26" t="s">
        <v>3440</v>
      </c>
      <c r="D945" s="26" t="s">
        <v>3635</v>
      </c>
      <c r="E945" s="19">
        <v>38410</v>
      </c>
      <c r="F945" s="26" t="s">
        <v>3441</v>
      </c>
      <c r="G945" s="26" t="s">
        <v>3442</v>
      </c>
      <c r="H945" s="19" t="str">
        <f>VLOOKUP(E945,Subjective!$A$5:$B$1439,2,FALSE)</f>
        <v>WDU Student Salary Reimbursements</v>
      </c>
      <c r="I945" s="44">
        <v>138801.67000000001</v>
      </c>
      <c r="J945" s="45"/>
      <c r="K945" s="45">
        <f t="shared" si="127"/>
        <v>138801.67000000001</v>
      </c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6">
        <f t="shared" si="128"/>
        <v>0</v>
      </c>
      <c r="X945" s="45">
        <f t="shared" si="129"/>
        <v>0</v>
      </c>
      <c r="Y945" s="45">
        <f t="shared" si="135"/>
        <v>0</v>
      </c>
      <c r="Z945" s="46">
        <f t="shared" si="130"/>
        <v>0</v>
      </c>
      <c r="AA945" s="46">
        <f t="shared" si="131"/>
        <v>0</v>
      </c>
      <c r="AB945" s="46">
        <f t="shared" si="132"/>
        <v>138801.67000000001</v>
      </c>
      <c r="AC945" s="45"/>
      <c r="AF945" s="33">
        <f t="shared" si="133"/>
        <v>0</v>
      </c>
      <c r="AH945" s="24">
        <f t="shared" si="134"/>
        <v>0</v>
      </c>
    </row>
    <row r="946" spans="1:34" x14ac:dyDescent="0.35">
      <c r="A946" t="s">
        <v>974</v>
      </c>
      <c r="C946" s="26" t="s">
        <v>3440</v>
      </c>
      <c r="D946" s="26" t="s">
        <v>3635</v>
      </c>
      <c r="E946" s="19">
        <v>38410</v>
      </c>
      <c r="F946" s="26" t="s">
        <v>3466</v>
      </c>
      <c r="G946" s="26" t="s">
        <v>3448</v>
      </c>
      <c r="H946" s="19" t="str">
        <f>VLOOKUP(E946,Subjective!$A$5:$B$1439,2,FALSE)</f>
        <v>WDU Student Salary Reimbursements</v>
      </c>
      <c r="I946" s="44">
        <v>29579.439999999999</v>
      </c>
      <c r="J946" s="45"/>
      <c r="K946" s="45">
        <f t="shared" si="127"/>
        <v>29579.439999999999</v>
      </c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6">
        <f t="shared" si="128"/>
        <v>0</v>
      </c>
      <c r="X946" s="45">
        <f t="shared" si="129"/>
        <v>0</v>
      </c>
      <c r="Y946" s="45">
        <f t="shared" si="135"/>
        <v>0</v>
      </c>
      <c r="Z946" s="46">
        <f t="shared" si="130"/>
        <v>0</v>
      </c>
      <c r="AA946" s="46">
        <f t="shared" si="131"/>
        <v>0</v>
      </c>
      <c r="AB946" s="46">
        <f t="shared" si="132"/>
        <v>29579.439999999999</v>
      </c>
      <c r="AC946" s="45"/>
      <c r="AF946" s="33">
        <f t="shared" si="133"/>
        <v>0</v>
      </c>
      <c r="AH946" s="24">
        <f t="shared" si="134"/>
        <v>0</v>
      </c>
    </row>
    <row r="947" spans="1:34" x14ac:dyDescent="0.35">
      <c r="A947" t="s">
        <v>975</v>
      </c>
      <c r="C947" s="26" t="s">
        <v>3440</v>
      </c>
      <c r="D947" s="26" t="s">
        <v>3635</v>
      </c>
      <c r="E947" s="19">
        <v>38410</v>
      </c>
      <c r="F947" s="26" t="s">
        <v>3467</v>
      </c>
      <c r="G947" s="26" t="s">
        <v>3450</v>
      </c>
      <c r="H947" s="19" t="str">
        <f>VLOOKUP(E947,Subjective!$A$5:$B$1439,2,FALSE)</f>
        <v>WDU Student Salary Reimbursements</v>
      </c>
      <c r="I947" s="44">
        <v>14765.15</v>
      </c>
      <c r="J947" s="45"/>
      <c r="K947" s="45">
        <f t="shared" si="127"/>
        <v>14765.15</v>
      </c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6">
        <f t="shared" si="128"/>
        <v>0</v>
      </c>
      <c r="X947" s="45">
        <f t="shared" si="129"/>
        <v>0</v>
      </c>
      <c r="Y947" s="45">
        <f t="shared" si="135"/>
        <v>0</v>
      </c>
      <c r="Z947" s="46">
        <f t="shared" si="130"/>
        <v>0</v>
      </c>
      <c r="AA947" s="46">
        <f t="shared" si="131"/>
        <v>0</v>
      </c>
      <c r="AB947" s="46">
        <f t="shared" si="132"/>
        <v>14765.15</v>
      </c>
      <c r="AC947" s="45"/>
      <c r="AF947" s="33">
        <f t="shared" si="133"/>
        <v>0</v>
      </c>
      <c r="AH947" s="24">
        <f t="shared" si="134"/>
        <v>0</v>
      </c>
    </row>
    <row r="948" spans="1:34" x14ac:dyDescent="0.35">
      <c r="A948" t="s">
        <v>976</v>
      </c>
      <c r="C948" s="26" t="s">
        <v>3440</v>
      </c>
      <c r="D948" s="26" t="s">
        <v>3635</v>
      </c>
      <c r="E948" s="19">
        <v>38410</v>
      </c>
      <c r="F948" s="26" t="s">
        <v>3468</v>
      </c>
      <c r="G948" s="26" t="s">
        <v>3452</v>
      </c>
      <c r="H948" s="19" t="str">
        <f>VLOOKUP(E948,Subjective!$A$5:$B$1439,2,FALSE)</f>
        <v>WDU Student Salary Reimbursements</v>
      </c>
      <c r="I948" s="44">
        <v>66074.44</v>
      </c>
      <c r="J948" s="45"/>
      <c r="K948" s="45">
        <f t="shared" si="127"/>
        <v>66074.44</v>
      </c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6">
        <f t="shared" si="128"/>
        <v>0</v>
      </c>
      <c r="X948" s="45">
        <f t="shared" si="129"/>
        <v>0</v>
      </c>
      <c r="Y948" s="45">
        <f t="shared" si="135"/>
        <v>0</v>
      </c>
      <c r="Z948" s="46">
        <f t="shared" si="130"/>
        <v>0</v>
      </c>
      <c r="AA948" s="46">
        <f t="shared" si="131"/>
        <v>0</v>
      </c>
      <c r="AB948" s="46">
        <f t="shared" si="132"/>
        <v>66074.44</v>
      </c>
      <c r="AC948" s="45"/>
      <c r="AF948" s="33">
        <f t="shared" si="133"/>
        <v>0</v>
      </c>
      <c r="AH948" s="24">
        <f t="shared" si="134"/>
        <v>0</v>
      </c>
    </row>
    <row r="949" spans="1:34" x14ac:dyDescent="0.35">
      <c r="A949" t="s">
        <v>977</v>
      </c>
      <c r="C949" s="26" t="s">
        <v>3440</v>
      </c>
      <c r="D949" s="26" t="s">
        <v>3635</v>
      </c>
      <c r="E949" s="19">
        <v>38410</v>
      </c>
      <c r="F949" s="26" t="s">
        <v>3469</v>
      </c>
      <c r="G949" s="26" t="s">
        <v>3449</v>
      </c>
      <c r="H949" s="19" t="str">
        <f>VLOOKUP(E949,Subjective!$A$5:$B$1439,2,FALSE)</f>
        <v>WDU Student Salary Reimbursements</v>
      </c>
      <c r="I949" s="44">
        <v>35641.32</v>
      </c>
      <c r="J949" s="45"/>
      <c r="K949" s="45">
        <f t="shared" si="127"/>
        <v>35641.32</v>
      </c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6">
        <f t="shared" si="128"/>
        <v>0</v>
      </c>
      <c r="X949" s="45">
        <f t="shared" si="129"/>
        <v>0</v>
      </c>
      <c r="Y949" s="45">
        <f t="shared" si="135"/>
        <v>0</v>
      </c>
      <c r="Z949" s="46">
        <f t="shared" si="130"/>
        <v>0</v>
      </c>
      <c r="AA949" s="46">
        <f t="shared" si="131"/>
        <v>0</v>
      </c>
      <c r="AB949" s="46">
        <f t="shared" si="132"/>
        <v>35641.32</v>
      </c>
      <c r="AC949" s="45"/>
      <c r="AF949" s="33">
        <f t="shared" si="133"/>
        <v>0</v>
      </c>
      <c r="AH949" s="24">
        <f t="shared" si="134"/>
        <v>0</v>
      </c>
    </row>
    <row r="950" spans="1:34" x14ac:dyDescent="0.35">
      <c r="A950" t="s">
        <v>978</v>
      </c>
      <c r="C950" s="26" t="s">
        <v>3440</v>
      </c>
      <c r="D950" s="26" t="s">
        <v>3635</v>
      </c>
      <c r="E950" s="19">
        <v>38410</v>
      </c>
      <c r="F950" s="26" t="s">
        <v>3470</v>
      </c>
      <c r="G950" s="26" t="s">
        <v>3445</v>
      </c>
      <c r="H950" s="19" t="str">
        <f>VLOOKUP(E950,Subjective!$A$5:$B$1439,2,FALSE)</f>
        <v>WDU Student Salary Reimbursements</v>
      </c>
      <c r="I950" s="44">
        <v>10232.950000000001</v>
      </c>
      <c r="J950" s="45"/>
      <c r="K950" s="45">
        <f t="shared" si="127"/>
        <v>10232.950000000001</v>
      </c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6">
        <f t="shared" si="128"/>
        <v>0</v>
      </c>
      <c r="X950" s="45">
        <f t="shared" si="129"/>
        <v>0</v>
      </c>
      <c r="Y950" s="45">
        <f t="shared" si="135"/>
        <v>0</v>
      </c>
      <c r="Z950" s="46">
        <f t="shared" si="130"/>
        <v>0</v>
      </c>
      <c r="AA950" s="46">
        <f t="shared" si="131"/>
        <v>0</v>
      </c>
      <c r="AB950" s="46">
        <f t="shared" si="132"/>
        <v>10232.950000000001</v>
      </c>
      <c r="AC950" s="45"/>
      <c r="AF950" s="33">
        <f t="shared" si="133"/>
        <v>0</v>
      </c>
      <c r="AH950" s="24">
        <f t="shared" si="134"/>
        <v>0</v>
      </c>
    </row>
    <row r="951" spans="1:34" x14ac:dyDescent="0.35">
      <c r="A951" t="s">
        <v>979</v>
      </c>
      <c r="C951" s="26" t="s">
        <v>3440</v>
      </c>
      <c r="D951" s="26" t="s">
        <v>3635</v>
      </c>
      <c r="E951" s="19">
        <v>38410</v>
      </c>
      <c r="F951" s="26" t="s">
        <v>3471</v>
      </c>
      <c r="G951" s="26" t="s">
        <v>3451</v>
      </c>
      <c r="H951" s="19" t="str">
        <f>VLOOKUP(E951,Subjective!$A$5:$B$1439,2,FALSE)</f>
        <v>WDU Student Salary Reimbursements</v>
      </c>
      <c r="I951" s="44">
        <v>28731.07</v>
      </c>
      <c r="J951" s="45"/>
      <c r="K951" s="45">
        <f t="shared" si="127"/>
        <v>28731.07</v>
      </c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6">
        <f t="shared" si="128"/>
        <v>0</v>
      </c>
      <c r="X951" s="45">
        <f t="shared" si="129"/>
        <v>0</v>
      </c>
      <c r="Y951" s="45">
        <f t="shared" si="135"/>
        <v>0</v>
      </c>
      <c r="Z951" s="46">
        <f t="shared" si="130"/>
        <v>0</v>
      </c>
      <c r="AA951" s="46">
        <f t="shared" si="131"/>
        <v>0</v>
      </c>
      <c r="AB951" s="46">
        <f t="shared" si="132"/>
        <v>28731.07</v>
      </c>
      <c r="AC951" s="45"/>
      <c r="AF951" s="33">
        <f t="shared" si="133"/>
        <v>0</v>
      </c>
      <c r="AH951" s="24">
        <f t="shared" si="134"/>
        <v>0</v>
      </c>
    </row>
    <row r="952" spans="1:34" x14ac:dyDescent="0.35">
      <c r="A952" t="s">
        <v>980</v>
      </c>
      <c r="C952" s="26" t="s">
        <v>3440</v>
      </c>
      <c r="D952" s="26" t="s">
        <v>3635</v>
      </c>
      <c r="E952" s="19">
        <v>38410</v>
      </c>
      <c r="F952" s="26" t="s">
        <v>3472</v>
      </c>
      <c r="G952" s="26" t="s">
        <v>3456</v>
      </c>
      <c r="H952" s="19" t="str">
        <f>VLOOKUP(E952,Subjective!$A$5:$B$1439,2,FALSE)</f>
        <v>WDU Student Salary Reimbursements</v>
      </c>
      <c r="I952" s="44">
        <v>3216.18</v>
      </c>
      <c r="J952" s="45"/>
      <c r="K952" s="45">
        <f t="shared" si="127"/>
        <v>3216.18</v>
      </c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6">
        <f t="shared" si="128"/>
        <v>0</v>
      </c>
      <c r="X952" s="45">
        <f t="shared" si="129"/>
        <v>0</v>
      </c>
      <c r="Y952" s="45">
        <f t="shared" si="135"/>
        <v>0</v>
      </c>
      <c r="Z952" s="46">
        <f t="shared" si="130"/>
        <v>0</v>
      </c>
      <c r="AA952" s="46">
        <f t="shared" si="131"/>
        <v>0</v>
      </c>
      <c r="AB952" s="46">
        <f t="shared" si="132"/>
        <v>3216.18</v>
      </c>
      <c r="AC952" s="45"/>
      <c r="AF952" s="33">
        <f t="shared" si="133"/>
        <v>0</v>
      </c>
      <c r="AH952" s="24">
        <f t="shared" si="134"/>
        <v>0</v>
      </c>
    </row>
    <row r="953" spans="1:34" x14ac:dyDescent="0.35">
      <c r="A953" t="s">
        <v>981</v>
      </c>
      <c r="C953" s="26" t="s">
        <v>3440</v>
      </c>
      <c r="D953" s="26" t="s">
        <v>3635</v>
      </c>
      <c r="E953" s="19">
        <v>38410</v>
      </c>
      <c r="F953" s="26" t="s">
        <v>3630</v>
      </c>
      <c r="G953" s="26" t="s">
        <v>3453</v>
      </c>
      <c r="H953" s="19" t="str">
        <f>VLOOKUP(E953,Subjective!$A$5:$B$1439,2,FALSE)</f>
        <v>WDU Student Salary Reimbursements</v>
      </c>
      <c r="I953" s="44">
        <v>15193.77</v>
      </c>
      <c r="J953" s="45"/>
      <c r="K953" s="45">
        <f t="shared" si="127"/>
        <v>15193.77</v>
      </c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6">
        <f t="shared" si="128"/>
        <v>0</v>
      </c>
      <c r="X953" s="45">
        <f t="shared" si="129"/>
        <v>0</v>
      </c>
      <c r="Y953" s="45">
        <f t="shared" si="135"/>
        <v>0</v>
      </c>
      <c r="Z953" s="46">
        <f t="shared" si="130"/>
        <v>0</v>
      </c>
      <c r="AA953" s="46">
        <f t="shared" si="131"/>
        <v>0</v>
      </c>
      <c r="AB953" s="46">
        <f t="shared" si="132"/>
        <v>15193.77</v>
      </c>
      <c r="AC953" s="45"/>
      <c r="AF953" s="33">
        <f t="shared" si="133"/>
        <v>0</v>
      </c>
      <c r="AH953" s="24">
        <f t="shared" si="134"/>
        <v>0</v>
      </c>
    </row>
    <row r="954" spans="1:34" x14ac:dyDescent="0.35">
      <c r="A954" t="s">
        <v>982</v>
      </c>
      <c r="C954" s="26" t="s">
        <v>3440</v>
      </c>
      <c r="D954" s="26" t="s">
        <v>3635</v>
      </c>
      <c r="E954" s="19">
        <v>38420</v>
      </c>
      <c r="F954" s="26" t="s">
        <v>3441</v>
      </c>
      <c r="G954" s="26" t="s">
        <v>3442</v>
      </c>
      <c r="H954" s="19" t="str">
        <f>VLOOKUP(E954,Subjective!$A$5:$B$1439,2,FALSE)</f>
        <v>WDU Student Bursary Reimbursements</v>
      </c>
      <c r="I954" s="44">
        <v>2161674</v>
      </c>
      <c r="J954" s="45"/>
      <c r="K954" s="45">
        <f t="shared" si="127"/>
        <v>2161674</v>
      </c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6">
        <f t="shared" si="128"/>
        <v>0</v>
      </c>
      <c r="X954" s="45">
        <f t="shared" si="129"/>
        <v>0</v>
      </c>
      <c r="Y954" s="45">
        <f t="shared" si="135"/>
        <v>0</v>
      </c>
      <c r="Z954" s="46">
        <f t="shared" si="130"/>
        <v>0</v>
      </c>
      <c r="AA954" s="46">
        <f t="shared" si="131"/>
        <v>0</v>
      </c>
      <c r="AB954" s="46">
        <f t="shared" si="132"/>
        <v>2161674</v>
      </c>
      <c r="AC954" s="45"/>
      <c r="AF954" s="33">
        <f t="shared" si="133"/>
        <v>0</v>
      </c>
      <c r="AH954" s="24">
        <f t="shared" si="134"/>
        <v>0</v>
      </c>
    </row>
    <row r="955" spans="1:34" x14ac:dyDescent="0.35">
      <c r="A955" t="s">
        <v>983</v>
      </c>
      <c r="C955" s="26" t="s">
        <v>3440</v>
      </c>
      <c r="D955" s="26" t="s">
        <v>3635</v>
      </c>
      <c r="E955" s="19">
        <v>38420</v>
      </c>
      <c r="F955" s="26" t="s">
        <v>3557</v>
      </c>
      <c r="G955" s="26" t="s">
        <v>3442</v>
      </c>
      <c r="H955" s="19" t="str">
        <f>VLOOKUP(E955,Subjective!$A$5:$B$1439,2,FALSE)</f>
        <v>WDU Student Bursary Reimbursements</v>
      </c>
      <c r="I955" s="44">
        <v>1072366.67</v>
      </c>
      <c r="J955" s="45"/>
      <c r="K955" s="45">
        <f t="shared" si="127"/>
        <v>1072366.67</v>
      </c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6">
        <f t="shared" si="128"/>
        <v>0</v>
      </c>
      <c r="X955" s="45">
        <f t="shared" si="129"/>
        <v>0</v>
      </c>
      <c r="Y955" s="45">
        <f t="shared" si="135"/>
        <v>0</v>
      </c>
      <c r="Z955" s="46">
        <f t="shared" si="130"/>
        <v>0</v>
      </c>
      <c r="AA955" s="46">
        <f t="shared" si="131"/>
        <v>0</v>
      </c>
      <c r="AB955" s="46">
        <f t="shared" si="132"/>
        <v>1072366.67</v>
      </c>
      <c r="AC955" s="45"/>
      <c r="AF955" s="33">
        <f t="shared" si="133"/>
        <v>0</v>
      </c>
      <c r="AH955" s="24">
        <f t="shared" si="134"/>
        <v>0</v>
      </c>
    </row>
    <row r="956" spans="1:34" x14ac:dyDescent="0.35">
      <c r="A956" t="s">
        <v>984</v>
      </c>
      <c r="C956" s="26" t="s">
        <v>3440</v>
      </c>
      <c r="D956" s="26" t="s">
        <v>3635</v>
      </c>
      <c r="E956" s="19">
        <v>38420</v>
      </c>
      <c r="F956" s="26" t="s">
        <v>3612</v>
      </c>
      <c r="G956" s="26" t="s">
        <v>3442</v>
      </c>
      <c r="H956" s="19" t="str">
        <f>VLOOKUP(E956,Subjective!$A$5:$B$1439,2,FALSE)</f>
        <v>WDU Student Bursary Reimbursements</v>
      </c>
      <c r="I956" s="44">
        <v>563197.6</v>
      </c>
      <c r="J956" s="45"/>
      <c r="K956" s="45">
        <f t="shared" si="127"/>
        <v>563197.6</v>
      </c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6">
        <f t="shared" si="128"/>
        <v>0</v>
      </c>
      <c r="X956" s="45">
        <f t="shared" si="129"/>
        <v>0</v>
      </c>
      <c r="Y956" s="45">
        <f t="shared" si="135"/>
        <v>0</v>
      </c>
      <c r="Z956" s="46">
        <f t="shared" si="130"/>
        <v>0</v>
      </c>
      <c r="AA956" s="46">
        <f t="shared" si="131"/>
        <v>0</v>
      </c>
      <c r="AB956" s="46">
        <f t="shared" si="132"/>
        <v>563197.6</v>
      </c>
      <c r="AC956" s="45"/>
      <c r="AF956" s="33">
        <f t="shared" si="133"/>
        <v>0</v>
      </c>
      <c r="AH956" s="24">
        <f t="shared" si="134"/>
        <v>0</v>
      </c>
    </row>
    <row r="957" spans="1:34" x14ac:dyDescent="0.35">
      <c r="A957" t="s">
        <v>985</v>
      </c>
      <c r="C957" s="26" t="s">
        <v>3440</v>
      </c>
      <c r="D957" s="26" t="s">
        <v>3635</v>
      </c>
      <c r="E957" s="19">
        <v>38420</v>
      </c>
      <c r="F957" s="26" t="s">
        <v>3636</v>
      </c>
      <c r="G957" s="26" t="s">
        <v>3442</v>
      </c>
      <c r="H957" s="19" t="str">
        <f>VLOOKUP(E957,Subjective!$A$5:$B$1439,2,FALSE)</f>
        <v>WDU Student Bursary Reimbursements</v>
      </c>
      <c r="I957" s="44">
        <v>373724.26</v>
      </c>
      <c r="J957" s="45"/>
      <c r="K957" s="45">
        <f t="shared" si="127"/>
        <v>373724.26</v>
      </c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6">
        <f t="shared" si="128"/>
        <v>0</v>
      </c>
      <c r="X957" s="45">
        <f t="shared" si="129"/>
        <v>0</v>
      </c>
      <c r="Y957" s="45">
        <f t="shared" si="135"/>
        <v>0</v>
      </c>
      <c r="Z957" s="46">
        <f t="shared" si="130"/>
        <v>0</v>
      </c>
      <c r="AA957" s="46">
        <f t="shared" si="131"/>
        <v>0</v>
      </c>
      <c r="AB957" s="46">
        <f t="shared" si="132"/>
        <v>373724.26</v>
      </c>
      <c r="AC957" s="45"/>
      <c r="AF957" s="33">
        <f t="shared" si="133"/>
        <v>0</v>
      </c>
      <c r="AH957" s="24">
        <f t="shared" si="134"/>
        <v>0</v>
      </c>
    </row>
    <row r="958" spans="1:34" x14ac:dyDescent="0.35">
      <c r="A958" t="s">
        <v>986</v>
      </c>
      <c r="C958" s="26" t="s">
        <v>3440</v>
      </c>
      <c r="D958" s="26" t="s">
        <v>3637</v>
      </c>
      <c r="E958" s="19">
        <v>33650</v>
      </c>
      <c r="F958" s="26" t="s">
        <v>3556</v>
      </c>
      <c r="G958" s="26" t="s">
        <v>3442</v>
      </c>
      <c r="H958" s="19" t="str">
        <f>VLOOKUP(E958,Subjective!$A$5:$B$1439,2,FALSE)</f>
        <v>Training Travel &amp; Subsistence</v>
      </c>
      <c r="I958" s="44">
        <v>6500</v>
      </c>
      <c r="J958" s="45"/>
      <c r="K958" s="45">
        <f t="shared" si="127"/>
        <v>6500</v>
      </c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6">
        <f t="shared" si="128"/>
        <v>0</v>
      </c>
      <c r="X958" s="45">
        <f t="shared" si="129"/>
        <v>0</v>
      </c>
      <c r="Y958" s="45">
        <f t="shared" si="135"/>
        <v>0</v>
      </c>
      <c r="Z958" s="46">
        <f t="shared" si="130"/>
        <v>0</v>
      </c>
      <c r="AA958" s="46">
        <f t="shared" si="131"/>
        <v>0</v>
      </c>
      <c r="AB958" s="46">
        <f t="shared" si="132"/>
        <v>6500</v>
      </c>
      <c r="AC958" s="45"/>
      <c r="AF958" s="33">
        <f t="shared" si="133"/>
        <v>0</v>
      </c>
      <c r="AH958" s="24">
        <f t="shared" si="134"/>
        <v>0</v>
      </c>
    </row>
    <row r="959" spans="1:34" x14ac:dyDescent="0.35">
      <c r="A959" t="s">
        <v>987</v>
      </c>
      <c r="C959" s="26" t="s">
        <v>3440</v>
      </c>
      <c r="D959" s="26" t="s">
        <v>3637</v>
      </c>
      <c r="E959" s="19">
        <v>33650</v>
      </c>
      <c r="F959" s="26" t="s">
        <v>3557</v>
      </c>
      <c r="G959" s="26" t="s">
        <v>3442</v>
      </c>
      <c r="H959" s="19" t="str">
        <f>VLOOKUP(E959,Subjective!$A$5:$B$1439,2,FALSE)</f>
        <v>Training Travel &amp; Subsistence</v>
      </c>
      <c r="I959" s="44">
        <v>800.46</v>
      </c>
      <c r="J959" s="45"/>
      <c r="K959" s="45">
        <f t="shared" si="127"/>
        <v>800.46</v>
      </c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6">
        <f t="shared" si="128"/>
        <v>0</v>
      </c>
      <c r="X959" s="45">
        <f t="shared" si="129"/>
        <v>0</v>
      </c>
      <c r="Y959" s="45">
        <f t="shared" si="135"/>
        <v>0</v>
      </c>
      <c r="Z959" s="46">
        <f t="shared" si="130"/>
        <v>0</v>
      </c>
      <c r="AA959" s="46">
        <f t="shared" si="131"/>
        <v>0</v>
      </c>
      <c r="AB959" s="46">
        <f t="shared" si="132"/>
        <v>800.46</v>
      </c>
      <c r="AC959" s="45"/>
      <c r="AF959" s="33">
        <f t="shared" si="133"/>
        <v>0</v>
      </c>
      <c r="AH959" s="24">
        <f t="shared" si="134"/>
        <v>0</v>
      </c>
    </row>
    <row r="960" spans="1:34" x14ac:dyDescent="0.35">
      <c r="A960" t="s">
        <v>988</v>
      </c>
      <c r="C960" s="26" t="s">
        <v>3440</v>
      </c>
      <c r="D960" s="26" t="s">
        <v>3637</v>
      </c>
      <c r="E960" s="19">
        <v>33650</v>
      </c>
      <c r="F960" s="26" t="s">
        <v>3612</v>
      </c>
      <c r="G960" s="26" t="s">
        <v>3442</v>
      </c>
      <c r="H960" s="19" t="str">
        <f>VLOOKUP(E960,Subjective!$A$5:$B$1439,2,FALSE)</f>
        <v>Training Travel &amp; Subsistence</v>
      </c>
      <c r="I960" s="44">
        <v>1300</v>
      </c>
      <c r="J960" s="45"/>
      <c r="K960" s="45">
        <f t="shared" si="127"/>
        <v>1300</v>
      </c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6">
        <f t="shared" si="128"/>
        <v>0</v>
      </c>
      <c r="X960" s="45">
        <f t="shared" si="129"/>
        <v>0</v>
      </c>
      <c r="Y960" s="45">
        <f t="shared" si="135"/>
        <v>0</v>
      </c>
      <c r="Z960" s="46">
        <f t="shared" si="130"/>
        <v>0</v>
      </c>
      <c r="AA960" s="46">
        <f t="shared" si="131"/>
        <v>0</v>
      </c>
      <c r="AB960" s="46">
        <f t="shared" si="132"/>
        <v>1300</v>
      </c>
      <c r="AC960" s="45"/>
      <c r="AF960" s="33">
        <f t="shared" si="133"/>
        <v>0</v>
      </c>
      <c r="AH960" s="24">
        <f t="shared" si="134"/>
        <v>0</v>
      </c>
    </row>
    <row r="961" spans="1:34" x14ac:dyDescent="0.35">
      <c r="A961" t="s">
        <v>989</v>
      </c>
      <c r="C961" s="26" t="s">
        <v>3440</v>
      </c>
      <c r="D961" s="26" t="s">
        <v>3637</v>
      </c>
      <c r="E961" s="19">
        <v>33650</v>
      </c>
      <c r="F961" s="26" t="s">
        <v>3636</v>
      </c>
      <c r="G961" s="26" t="s">
        <v>3442</v>
      </c>
      <c r="H961" s="19" t="str">
        <f>VLOOKUP(E961,Subjective!$A$5:$B$1439,2,FALSE)</f>
        <v>Training Travel &amp; Subsistence</v>
      </c>
      <c r="I961" s="44">
        <v>787.56</v>
      </c>
      <c r="J961" s="45"/>
      <c r="K961" s="45">
        <f t="shared" si="127"/>
        <v>787.56</v>
      </c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6">
        <f t="shared" si="128"/>
        <v>0</v>
      </c>
      <c r="X961" s="45">
        <f t="shared" si="129"/>
        <v>0</v>
      </c>
      <c r="Y961" s="45">
        <f t="shared" si="135"/>
        <v>0</v>
      </c>
      <c r="Z961" s="46">
        <f t="shared" si="130"/>
        <v>0</v>
      </c>
      <c r="AA961" s="46">
        <f t="shared" si="131"/>
        <v>0</v>
      </c>
      <c r="AB961" s="46">
        <f t="shared" si="132"/>
        <v>787.56</v>
      </c>
      <c r="AC961" s="45"/>
      <c r="AF961" s="33">
        <f t="shared" si="133"/>
        <v>0</v>
      </c>
      <c r="AH961" s="24">
        <f t="shared" si="134"/>
        <v>0</v>
      </c>
    </row>
    <row r="962" spans="1:34" x14ac:dyDescent="0.35">
      <c r="A962" t="s">
        <v>990</v>
      </c>
      <c r="C962" s="26" t="s">
        <v>3440</v>
      </c>
      <c r="D962" s="26" t="s">
        <v>3637</v>
      </c>
      <c r="E962" s="19">
        <v>38400</v>
      </c>
      <c r="F962" s="26" t="s">
        <v>3556</v>
      </c>
      <c r="G962" s="26" t="s">
        <v>3442</v>
      </c>
      <c r="H962" s="19" t="str">
        <f>VLOOKUP(E962,Subjective!$A$5:$B$1439,2,FALSE)</f>
        <v>WDU E&amp;T Contracts with Universities</v>
      </c>
      <c r="I962" s="44">
        <v>195093</v>
      </c>
      <c r="J962" s="45"/>
      <c r="K962" s="45">
        <f t="shared" si="127"/>
        <v>195093</v>
      </c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6">
        <f t="shared" si="128"/>
        <v>0</v>
      </c>
      <c r="X962" s="45">
        <f t="shared" si="129"/>
        <v>0</v>
      </c>
      <c r="Y962" s="45">
        <f t="shared" si="135"/>
        <v>0</v>
      </c>
      <c r="Z962" s="46">
        <f t="shared" si="130"/>
        <v>0</v>
      </c>
      <c r="AA962" s="46">
        <f t="shared" si="131"/>
        <v>0</v>
      </c>
      <c r="AB962" s="46">
        <f t="shared" si="132"/>
        <v>195093</v>
      </c>
      <c r="AC962" s="45"/>
      <c r="AF962" s="33">
        <f t="shared" si="133"/>
        <v>0</v>
      </c>
      <c r="AH962" s="24">
        <f t="shared" si="134"/>
        <v>0</v>
      </c>
    </row>
    <row r="963" spans="1:34" x14ac:dyDescent="0.35">
      <c r="A963" t="s">
        <v>991</v>
      </c>
      <c r="C963" s="26" t="s">
        <v>3440</v>
      </c>
      <c r="D963" s="26" t="s">
        <v>3637</v>
      </c>
      <c r="E963" s="19">
        <v>38400</v>
      </c>
      <c r="F963" s="26" t="s">
        <v>3557</v>
      </c>
      <c r="G963" s="26" t="s">
        <v>3442</v>
      </c>
      <c r="H963" s="19" t="str">
        <f>VLOOKUP(E963,Subjective!$A$5:$B$1439,2,FALSE)</f>
        <v>WDU E&amp;T Contracts with Universities</v>
      </c>
      <c r="I963" s="44">
        <v>173418</v>
      </c>
      <c r="J963" s="45"/>
      <c r="K963" s="45">
        <f t="shared" si="127"/>
        <v>173418</v>
      </c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6">
        <f t="shared" si="128"/>
        <v>0</v>
      </c>
      <c r="X963" s="45">
        <f t="shared" si="129"/>
        <v>0</v>
      </c>
      <c r="Y963" s="45">
        <f t="shared" si="135"/>
        <v>0</v>
      </c>
      <c r="Z963" s="46">
        <f t="shared" si="130"/>
        <v>0</v>
      </c>
      <c r="AA963" s="46">
        <f t="shared" si="131"/>
        <v>0</v>
      </c>
      <c r="AB963" s="46">
        <f t="shared" si="132"/>
        <v>173418</v>
      </c>
      <c r="AC963" s="45"/>
      <c r="AF963" s="33">
        <f t="shared" si="133"/>
        <v>0</v>
      </c>
      <c r="AH963" s="24">
        <f t="shared" si="134"/>
        <v>0</v>
      </c>
    </row>
    <row r="964" spans="1:34" x14ac:dyDescent="0.35">
      <c r="A964" t="s">
        <v>992</v>
      </c>
      <c r="C964" s="26" t="s">
        <v>3440</v>
      </c>
      <c r="D964" s="26" t="s">
        <v>3637</v>
      </c>
      <c r="E964" s="19">
        <v>38400</v>
      </c>
      <c r="F964" s="26" t="s">
        <v>3612</v>
      </c>
      <c r="G964" s="26" t="s">
        <v>3442</v>
      </c>
      <c r="H964" s="19" t="str">
        <f>VLOOKUP(E964,Subjective!$A$5:$B$1439,2,FALSE)</f>
        <v>WDU E&amp;T Contracts with Universities</v>
      </c>
      <c r="I964" s="44">
        <v>169083</v>
      </c>
      <c r="J964" s="45"/>
      <c r="K964" s="45">
        <f t="shared" si="127"/>
        <v>169083</v>
      </c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6">
        <f t="shared" si="128"/>
        <v>0</v>
      </c>
      <c r="X964" s="45">
        <f t="shared" si="129"/>
        <v>0</v>
      </c>
      <c r="Y964" s="45">
        <f t="shared" si="135"/>
        <v>0</v>
      </c>
      <c r="Z964" s="46">
        <f t="shared" si="130"/>
        <v>0</v>
      </c>
      <c r="AA964" s="46">
        <f t="shared" si="131"/>
        <v>0</v>
      </c>
      <c r="AB964" s="46">
        <f t="shared" si="132"/>
        <v>169083</v>
      </c>
      <c r="AC964" s="45"/>
      <c r="AF964" s="33">
        <f t="shared" si="133"/>
        <v>0</v>
      </c>
      <c r="AH964" s="24">
        <f t="shared" si="134"/>
        <v>0</v>
      </c>
    </row>
    <row r="965" spans="1:34" x14ac:dyDescent="0.35">
      <c r="A965" t="s">
        <v>993</v>
      </c>
      <c r="C965" s="26" t="s">
        <v>3440</v>
      </c>
      <c r="D965" s="26" t="s">
        <v>3637</v>
      </c>
      <c r="E965" s="19">
        <v>38400</v>
      </c>
      <c r="F965" s="26" t="s">
        <v>3636</v>
      </c>
      <c r="G965" s="26" t="s">
        <v>3442</v>
      </c>
      <c r="H965" s="19" t="str">
        <f>VLOOKUP(E965,Subjective!$A$5:$B$1439,2,FALSE)</f>
        <v>WDU E&amp;T Contracts with Universities</v>
      </c>
      <c r="I965" s="44">
        <v>169083</v>
      </c>
      <c r="J965" s="45"/>
      <c r="K965" s="45">
        <f t="shared" si="127"/>
        <v>169083</v>
      </c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6">
        <f t="shared" si="128"/>
        <v>0</v>
      </c>
      <c r="X965" s="45">
        <f t="shared" si="129"/>
        <v>0</v>
      </c>
      <c r="Y965" s="45">
        <f t="shared" si="135"/>
        <v>0</v>
      </c>
      <c r="Z965" s="46">
        <f t="shared" si="130"/>
        <v>0</v>
      </c>
      <c r="AA965" s="46">
        <f t="shared" si="131"/>
        <v>0</v>
      </c>
      <c r="AB965" s="46">
        <f t="shared" si="132"/>
        <v>169083</v>
      </c>
      <c r="AC965" s="45"/>
      <c r="AF965" s="33">
        <f t="shared" si="133"/>
        <v>0</v>
      </c>
      <c r="AH965" s="24">
        <f t="shared" si="134"/>
        <v>0</v>
      </c>
    </row>
    <row r="966" spans="1:34" x14ac:dyDescent="0.35">
      <c r="A966" t="s">
        <v>994</v>
      </c>
      <c r="C966" s="26" t="s">
        <v>3440</v>
      </c>
      <c r="D966" s="26" t="s">
        <v>3637</v>
      </c>
      <c r="E966" s="19">
        <v>38420</v>
      </c>
      <c r="F966" s="26" t="s">
        <v>3441</v>
      </c>
      <c r="G966" s="26" t="s">
        <v>3442</v>
      </c>
      <c r="H966" s="19" t="str">
        <f>VLOOKUP(E966,Subjective!$A$5:$B$1439,2,FALSE)</f>
        <v>WDU Student Bursary Reimbursements</v>
      </c>
      <c r="I966" s="44">
        <v>238326</v>
      </c>
      <c r="J966" s="45"/>
      <c r="K966" s="45">
        <f t="shared" si="127"/>
        <v>238326</v>
      </c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6">
        <f t="shared" si="128"/>
        <v>0</v>
      </c>
      <c r="X966" s="45">
        <f t="shared" si="129"/>
        <v>0</v>
      </c>
      <c r="Y966" s="45">
        <f t="shared" si="135"/>
        <v>0</v>
      </c>
      <c r="Z966" s="46">
        <f t="shared" si="130"/>
        <v>0</v>
      </c>
      <c r="AA966" s="46">
        <f t="shared" si="131"/>
        <v>0</v>
      </c>
      <c r="AB966" s="46">
        <f t="shared" si="132"/>
        <v>238326</v>
      </c>
      <c r="AC966" s="45"/>
      <c r="AF966" s="33">
        <f t="shared" si="133"/>
        <v>0</v>
      </c>
      <c r="AH966" s="24">
        <f t="shared" si="134"/>
        <v>0</v>
      </c>
    </row>
    <row r="967" spans="1:34" x14ac:dyDescent="0.35">
      <c r="A967" t="s">
        <v>995</v>
      </c>
      <c r="C967" s="26" t="s">
        <v>3440</v>
      </c>
      <c r="D967" s="26" t="s">
        <v>3637</v>
      </c>
      <c r="E967" s="19">
        <v>38420</v>
      </c>
      <c r="F967" s="26" t="s">
        <v>3557</v>
      </c>
      <c r="G967" s="26" t="s">
        <v>3442</v>
      </c>
      <c r="H967" s="19" t="str">
        <f>VLOOKUP(E967,Subjective!$A$5:$B$1439,2,FALSE)</f>
        <v>WDU Student Bursary Reimbursements</v>
      </c>
      <c r="I967" s="44">
        <v>86529.44</v>
      </c>
      <c r="J967" s="45"/>
      <c r="K967" s="45">
        <f t="shared" si="127"/>
        <v>86529.44</v>
      </c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6">
        <f t="shared" si="128"/>
        <v>0</v>
      </c>
      <c r="X967" s="45">
        <f t="shared" si="129"/>
        <v>0</v>
      </c>
      <c r="Y967" s="45">
        <f t="shared" si="135"/>
        <v>0</v>
      </c>
      <c r="Z967" s="46">
        <f t="shared" si="130"/>
        <v>0</v>
      </c>
      <c r="AA967" s="46">
        <f t="shared" si="131"/>
        <v>0</v>
      </c>
      <c r="AB967" s="46">
        <f t="shared" si="132"/>
        <v>86529.44</v>
      </c>
      <c r="AC967" s="45"/>
      <c r="AF967" s="33">
        <f t="shared" si="133"/>
        <v>0</v>
      </c>
      <c r="AH967" s="24">
        <f t="shared" si="134"/>
        <v>0</v>
      </c>
    </row>
    <row r="968" spans="1:34" x14ac:dyDescent="0.35">
      <c r="A968" t="s">
        <v>996</v>
      </c>
      <c r="C968" s="26" t="s">
        <v>3440</v>
      </c>
      <c r="D968" s="26" t="s">
        <v>3637</v>
      </c>
      <c r="E968" s="19">
        <v>38420</v>
      </c>
      <c r="F968" s="26" t="s">
        <v>3612</v>
      </c>
      <c r="G968" s="26" t="s">
        <v>3442</v>
      </c>
      <c r="H968" s="19" t="str">
        <f>VLOOKUP(E968,Subjective!$A$5:$B$1439,2,FALSE)</f>
        <v>WDU Student Bursary Reimbursements</v>
      </c>
      <c r="I968" s="44">
        <v>61445.279999999999</v>
      </c>
      <c r="J968" s="45"/>
      <c r="K968" s="45">
        <f t="shared" si="127"/>
        <v>61445.279999999999</v>
      </c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6">
        <f t="shared" si="128"/>
        <v>0</v>
      </c>
      <c r="X968" s="45">
        <f t="shared" si="129"/>
        <v>0</v>
      </c>
      <c r="Y968" s="45">
        <f t="shared" si="135"/>
        <v>0</v>
      </c>
      <c r="Z968" s="46">
        <f t="shared" si="130"/>
        <v>0</v>
      </c>
      <c r="AA968" s="46">
        <f t="shared" si="131"/>
        <v>0</v>
      </c>
      <c r="AB968" s="46">
        <f t="shared" si="132"/>
        <v>61445.279999999999</v>
      </c>
      <c r="AC968" s="45"/>
      <c r="AF968" s="33">
        <f t="shared" si="133"/>
        <v>0</v>
      </c>
      <c r="AH968" s="24">
        <f t="shared" si="134"/>
        <v>0</v>
      </c>
    </row>
    <row r="969" spans="1:34" x14ac:dyDescent="0.35">
      <c r="A969" t="s">
        <v>997</v>
      </c>
      <c r="C969" s="26" t="s">
        <v>3440</v>
      </c>
      <c r="D969" s="26" t="s">
        <v>3637</v>
      </c>
      <c r="E969" s="19">
        <v>38420</v>
      </c>
      <c r="F969" s="26" t="s">
        <v>3636</v>
      </c>
      <c r="G969" s="26" t="s">
        <v>3442</v>
      </c>
      <c r="H969" s="19" t="str">
        <f>VLOOKUP(E969,Subjective!$A$5:$B$1439,2,FALSE)</f>
        <v>WDU Student Bursary Reimbursements</v>
      </c>
      <c r="I969" s="44">
        <v>29719.75</v>
      </c>
      <c r="J969" s="45"/>
      <c r="K969" s="45">
        <f t="shared" si="127"/>
        <v>29719.75</v>
      </c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6">
        <f t="shared" si="128"/>
        <v>0</v>
      </c>
      <c r="X969" s="45">
        <f t="shared" si="129"/>
        <v>0</v>
      </c>
      <c r="Y969" s="45">
        <f t="shared" si="135"/>
        <v>0</v>
      </c>
      <c r="Z969" s="46">
        <f t="shared" si="130"/>
        <v>0</v>
      </c>
      <c r="AA969" s="46">
        <f t="shared" si="131"/>
        <v>0</v>
      </c>
      <c r="AB969" s="46">
        <f t="shared" si="132"/>
        <v>29719.75</v>
      </c>
      <c r="AC969" s="45"/>
      <c r="AF969" s="33">
        <f t="shared" si="133"/>
        <v>0</v>
      </c>
      <c r="AH969" s="24">
        <f t="shared" si="134"/>
        <v>0</v>
      </c>
    </row>
    <row r="970" spans="1:34" x14ac:dyDescent="0.35">
      <c r="A970" t="s">
        <v>998</v>
      </c>
      <c r="C970" s="26" t="s">
        <v>3440</v>
      </c>
      <c r="D970" s="26" t="s">
        <v>3638</v>
      </c>
      <c r="E970" s="19" t="s">
        <v>1617</v>
      </c>
      <c r="F970" s="26" t="s">
        <v>3441</v>
      </c>
      <c r="G970" s="26" t="s">
        <v>3442</v>
      </c>
      <c r="H970" s="19" t="str">
        <f>VLOOKUP(E970,Subjective!$A$5:$B$1439,2,FALSE)</f>
        <v>Pharmacist Band 8C</v>
      </c>
      <c r="I970" s="44">
        <v>22150.49</v>
      </c>
      <c r="J970" s="45"/>
      <c r="K970" s="45">
        <f t="shared" si="127"/>
        <v>22150.49</v>
      </c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6">
        <f t="shared" si="128"/>
        <v>0</v>
      </c>
      <c r="X970" s="45">
        <f t="shared" si="129"/>
        <v>22150.49</v>
      </c>
      <c r="Y970" s="45">
        <f t="shared" si="135"/>
        <v>0</v>
      </c>
      <c r="Z970" s="46">
        <f t="shared" si="130"/>
        <v>0</v>
      </c>
      <c r="AA970" s="46">
        <f t="shared" si="131"/>
        <v>0</v>
      </c>
      <c r="AB970" s="46">
        <f t="shared" si="132"/>
        <v>22150.49</v>
      </c>
      <c r="AC970" s="45"/>
      <c r="AF970" s="33">
        <f t="shared" si="133"/>
        <v>0</v>
      </c>
      <c r="AH970" s="24">
        <f t="shared" si="134"/>
        <v>22150.49</v>
      </c>
    </row>
    <row r="971" spans="1:34" x14ac:dyDescent="0.35">
      <c r="A971" t="s">
        <v>999</v>
      </c>
      <c r="C971" s="26" t="s">
        <v>3440</v>
      </c>
      <c r="D971" s="26" t="s">
        <v>3638</v>
      </c>
      <c r="E971" s="19">
        <v>38410</v>
      </c>
      <c r="F971" s="26" t="s">
        <v>3466</v>
      </c>
      <c r="G971" s="26" t="s">
        <v>3448</v>
      </c>
      <c r="H971" s="19" t="str">
        <f>VLOOKUP(E971,Subjective!$A$5:$B$1439,2,FALSE)</f>
        <v>WDU Student Salary Reimbursements</v>
      </c>
      <c r="I971" s="44">
        <v>20969.55</v>
      </c>
      <c r="J971" s="45"/>
      <c r="K971" s="45">
        <f t="shared" si="127"/>
        <v>20969.55</v>
      </c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6">
        <f t="shared" si="128"/>
        <v>0</v>
      </c>
      <c r="X971" s="45">
        <f t="shared" si="129"/>
        <v>0</v>
      </c>
      <c r="Y971" s="45">
        <f t="shared" si="135"/>
        <v>0</v>
      </c>
      <c r="Z971" s="46">
        <f t="shared" si="130"/>
        <v>0</v>
      </c>
      <c r="AA971" s="46">
        <f t="shared" si="131"/>
        <v>0</v>
      </c>
      <c r="AB971" s="46">
        <f t="shared" si="132"/>
        <v>20969.55</v>
      </c>
      <c r="AC971" s="45"/>
      <c r="AF971" s="33">
        <f t="shared" si="133"/>
        <v>0</v>
      </c>
      <c r="AH971" s="24">
        <f t="shared" si="134"/>
        <v>0</v>
      </c>
    </row>
    <row r="972" spans="1:34" x14ac:dyDescent="0.35">
      <c r="A972" t="s">
        <v>1000</v>
      </c>
      <c r="C972" s="26" t="s">
        <v>3440</v>
      </c>
      <c r="D972" s="26" t="s">
        <v>3638</v>
      </c>
      <c r="E972" s="19">
        <v>38410</v>
      </c>
      <c r="F972" s="26" t="s">
        <v>3470</v>
      </c>
      <c r="G972" s="26" t="s">
        <v>3445</v>
      </c>
      <c r="H972" s="19" t="str">
        <f>VLOOKUP(E972,Subjective!$A$5:$B$1439,2,FALSE)</f>
        <v>WDU Student Salary Reimbursements</v>
      </c>
      <c r="I972" s="44">
        <v>23132.12</v>
      </c>
      <c r="J972" s="45"/>
      <c r="K972" s="45">
        <f t="shared" ref="K972:K1035" si="136">I972</f>
        <v>23132.12</v>
      </c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6">
        <f t="shared" si="128"/>
        <v>0</v>
      </c>
      <c r="X972" s="45">
        <f t="shared" si="129"/>
        <v>0</v>
      </c>
      <c r="Y972" s="45">
        <f t="shared" si="135"/>
        <v>0</v>
      </c>
      <c r="Z972" s="46">
        <f t="shared" si="130"/>
        <v>0</v>
      </c>
      <c r="AA972" s="46">
        <f t="shared" si="131"/>
        <v>0</v>
      </c>
      <c r="AB972" s="46">
        <f t="shared" si="132"/>
        <v>23132.12</v>
      </c>
      <c r="AC972" s="45"/>
      <c r="AF972" s="33">
        <f t="shared" si="133"/>
        <v>0</v>
      </c>
      <c r="AH972" s="24">
        <f t="shared" si="134"/>
        <v>0</v>
      </c>
    </row>
    <row r="973" spans="1:34" x14ac:dyDescent="0.35">
      <c r="A973" t="s">
        <v>1001</v>
      </c>
      <c r="C973" s="26" t="s">
        <v>3440</v>
      </c>
      <c r="D973" s="26" t="s">
        <v>3638</v>
      </c>
      <c r="E973" s="19">
        <v>38410</v>
      </c>
      <c r="F973" s="26" t="s">
        <v>3471</v>
      </c>
      <c r="G973" s="26" t="s">
        <v>3451</v>
      </c>
      <c r="H973" s="19" t="str">
        <f>VLOOKUP(E973,Subjective!$A$5:$B$1439,2,FALSE)</f>
        <v>WDU Student Salary Reimbursements</v>
      </c>
      <c r="I973" s="44">
        <v>25215.93</v>
      </c>
      <c r="J973" s="45"/>
      <c r="K973" s="45">
        <f t="shared" si="136"/>
        <v>25215.93</v>
      </c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6">
        <f t="shared" si="128"/>
        <v>0</v>
      </c>
      <c r="X973" s="45">
        <f t="shared" si="129"/>
        <v>0</v>
      </c>
      <c r="Y973" s="45">
        <f t="shared" si="135"/>
        <v>0</v>
      </c>
      <c r="Z973" s="46">
        <f t="shared" si="130"/>
        <v>0</v>
      </c>
      <c r="AA973" s="46">
        <f t="shared" si="131"/>
        <v>0</v>
      </c>
      <c r="AB973" s="46">
        <f t="shared" si="132"/>
        <v>25215.93</v>
      </c>
      <c r="AC973" s="45"/>
      <c r="AF973" s="33">
        <f t="shared" si="133"/>
        <v>0</v>
      </c>
      <c r="AH973" s="24">
        <f t="shared" si="134"/>
        <v>0</v>
      </c>
    </row>
    <row r="974" spans="1:34" x14ac:dyDescent="0.35">
      <c r="A974" t="s">
        <v>1002</v>
      </c>
      <c r="C974" s="26" t="s">
        <v>3440</v>
      </c>
      <c r="D974" s="26" t="s">
        <v>3639</v>
      </c>
      <c r="E974" s="19">
        <v>33650</v>
      </c>
      <c r="F974" s="26" t="s">
        <v>3466</v>
      </c>
      <c r="G974" s="26" t="s">
        <v>3448</v>
      </c>
      <c r="H974" s="19" t="str">
        <f>VLOOKUP(E974,Subjective!$A$5:$B$1439,2,FALSE)</f>
        <v>Training Travel &amp; Subsistence</v>
      </c>
      <c r="I974" s="44">
        <v>204.77</v>
      </c>
      <c r="J974" s="45"/>
      <c r="K974" s="45">
        <f t="shared" si="136"/>
        <v>204.77</v>
      </c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6">
        <f t="shared" ref="W974:W1037" si="137">AF974</f>
        <v>0</v>
      </c>
      <c r="X974" s="45">
        <f t="shared" ref="X974:X1037" si="138">IF(LEFT(E974,1)="2",I974,0)</f>
        <v>0</v>
      </c>
      <c r="Y974" s="45">
        <f t="shared" si="135"/>
        <v>0</v>
      </c>
      <c r="Z974" s="46">
        <f t="shared" ref="Z974:Z1037" si="139">IFERROR(_xlfn.IFS(D974="M350",I974,D974="M360",I974),0)</f>
        <v>0</v>
      </c>
      <c r="AA974" s="46">
        <f t="shared" ref="AA974:AA1037" si="140">IFERROR(_xlfn.IFS(D974="M370",I974),0)</f>
        <v>0</v>
      </c>
      <c r="AB974" s="46">
        <f t="shared" ref="AB974:AB1037" si="141">IFERROR(_xlfn.IFS(D974="N100",I974,D974="N102",I974,D974="N103",I974,D974="N104",I974,D974="N105",I974,D974="N106",I974,D974="N107",I974,D974="N108",I974,D974="N109",I974,D974="N110",I974,D974="N111",I974,D974="N112",I974,D974="N113",I974,D974="N114",I974,D974="N115",I974,D974="N116",I974,D974="N117",I974,D974="N118",I974,D974="N119",I974,D974="N120",I974,D974="N121",I974,D974="N122",I974,D974="N123",I974,D974="N124",I974,D974="N125",I974,D974="N126",I974,D974="N127",I974,D974="N128",I974,D974="N129",I974,D974="N130",I974,D974="N132",I974,D974="N133",I974,D974="N134",I974,D974="N135",I974,D974="N136",I974,D974="N137",I974,D974="N138",I974,D974="N140",I974),0)</f>
        <v>204.77</v>
      </c>
      <c r="AC974" s="45"/>
      <c r="AF974" s="33">
        <f t="shared" ref="AF974:AF1037" si="142">IF(AND(E974&gt;=$AE$10,E974&lt;=$AF$10),I974,0)</f>
        <v>0</v>
      </c>
      <c r="AH974" s="24">
        <f t="shared" ref="AH974:AH1037" si="143">SUM(U974:AB974)-K974</f>
        <v>0</v>
      </c>
    </row>
    <row r="975" spans="1:34" x14ac:dyDescent="0.35">
      <c r="A975" t="s">
        <v>1003</v>
      </c>
      <c r="C975" s="26" t="s">
        <v>3440</v>
      </c>
      <c r="D975" s="26" t="s">
        <v>3639</v>
      </c>
      <c r="E975" s="19">
        <v>33650</v>
      </c>
      <c r="F975" s="26" t="s">
        <v>3467</v>
      </c>
      <c r="G975" s="26" t="s">
        <v>3450</v>
      </c>
      <c r="H975" s="19" t="str">
        <f>VLOOKUP(E975,Subjective!$A$5:$B$1439,2,FALSE)</f>
        <v>Training Travel &amp; Subsistence</v>
      </c>
      <c r="I975" s="44">
        <v>31.95</v>
      </c>
      <c r="J975" s="45"/>
      <c r="K975" s="45">
        <f t="shared" si="136"/>
        <v>31.95</v>
      </c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6">
        <f t="shared" si="137"/>
        <v>0</v>
      </c>
      <c r="X975" s="45">
        <f t="shared" si="138"/>
        <v>0</v>
      </c>
      <c r="Y975" s="45">
        <f t="shared" si="135"/>
        <v>0</v>
      </c>
      <c r="Z975" s="46">
        <f t="shared" si="139"/>
        <v>0</v>
      </c>
      <c r="AA975" s="46">
        <f t="shared" si="140"/>
        <v>0</v>
      </c>
      <c r="AB975" s="46">
        <f t="shared" si="141"/>
        <v>31.95</v>
      </c>
      <c r="AC975" s="45"/>
      <c r="AF975" s="33">
        <f t="shared" si="142"/>
        <v>0</v>
      </c>
      <c r="AH975" s="24">
        <f t="shared" si="143"/>
        <v>0</v>
      </c>
    </row>
    <row r="976" spans="1:34" x14ac:dyDescent="0.35">
      <c r="A976" t="s">
        <v>1004</v>
      </c>
      <c r="C976" s="26" t="s">
        <v>3440</v>
      </c>
      <c r="D976" s="26" t="s">
        <v>3639</v>
      </c>
      <c r="E976" s="19">
        <v>33650</v>
      </c>
      <c r="F976" s="26" t="s">
        <v>3469</v>
      </c>
      <c r="G976" s="26" t="s">
        <v>3449</v>
      </c>
      <c r="H976" s="19" t="str">
        <f>VLOOKUP(E976,Subjective!$A$5:$B$1439,2,FALSE)</f>
        <v>Training Travel &amp; Subsistence</v>
      </c>
      <c r="I976" s="44">
        <v>528.85</v>
      </c>
      <c r="J976" s="45"/>
      <c r="K976" s="45">
        <f t="shared" si="136"/>
        <v>528.85</v>
      </c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6">
        <f t="shared" si="137"/>
        <v>0</v>
      </c>
      <c r="X976" s="45">
        <f t="shared" si="138"/>
        <v>0</v>
      </c>
      <c r="Y976" s="45">
        <f t="shared" si="135"/>
        <v>0</v>
      </c>
      <c r="Z976" s="46">
        <f t="shared" si="139"/>
        <v>0</v>
      </c>
      <c r="AA976" s="46">
        <f t="shared" si="140"/>
        <v>0</v>
      </c>
      <c r="AB976" s="46">
        <f t="shared" si="141"/>
        <v>528.85</v>
      </c>
      <c r="AC976" s="45"/>
      <c r="AF976" s="33">
        <f t="shared" si="142"/>
        <v>0</v>
      </c>
      <c r="AH976" s="24">
        <f t="shared" si="143"/>
        <v>0</v>
      </c>
    </row>
    <row r="977" spans="1:34" x14ac:dyDescent="0.35">
      <c r="A977" t="s">
        <v>1005</v>
      </c>
      <c r="C977" s="26" t="s">
        <v>3440</v>
      </c>
      <c r="D977" s="26" t="s">
        <v>3639</v>
      </c>
      <c r="E977" s="19">
        <v>33650</v>
      </c>
      <c r="F977" s="26" t="s">
        <v>3470</v>
      </c>
      <c r="G977" s="26" t="s">
        <v>3445</v>
      </c>
      <c r="H977" s="19" t="str">
        <f>VLOOKUP(E977,Subjective!$A$5:$B$1439,2,FALSE)</f>
        <v>Training Travel &amp; Subsistence</v>
      </c>
      <c r="I977" s="44">
        <v>160.41999999999999</v>
      </c>
      <c r="J977" s="45"/>
      <c r="K977" s="45">
        <f t="shared" si="136"/>
        <v>160.41999999999999</v>
      </c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6">
        <f t="shared" si="137"/>
        <v>0</v>
      </c>
      <c r="X977" s="45">
        <f t="shared" si="138"/>
        <v>0</v>
      </c>
      <c r="Y977" s="45">
        <f t="shared" si="135"/>
        <v>0</v>
      </c>
      <c r="Z977" s="46">
        <f t="shared" si="139"/>
        <v>0</v>
      </c>
      <c r="AA977" s="46">
        <f t="shared" si="140"/>
        <v>0</v>
      </c>
      <c r="AB977" s="46">
        <f t="shared" si="141"/>
        <v>160.41999999999999</v>
      </c>
      <c r="AC977" s="45"/>
      <c r="AF977" s="33">
        <f t="shared" si="142"/>
        <v>0</v>
      </c>
      <c r="AH977" s="24">
        <f t="shared" si="143"/>
        <v>0</v>
      </c>
    </row>
    <row r="978" spans="1:34" x14ac:dyDescent="0.35">
      <c r="A978" t="s">
        <v>1006</v>
      </c>
      <c r="C978" s="26" t="s">
        <v>3440</v>
      </c>
      <c r="D978" s="26" t="s">
        <v>3639</v>
      </c>
      <c r="E978" s="19">
        <v>38400</v>
      </c>
      <c r="F978" s="26" t="s">
        <v>3557</v>
      </c>
      <c r="G978" s="26" t="s">
        <v>3442</v>
      </c>
      <c r="H978" s="19" t="str">
        <f>VLOOKUP(E978,Subjective!$A$5:$B$1439,2,FALSE)</f>
        <v>WDU E&amp;T Contracts with Universities</v>
      </c>
      <c r="I978" s="44">
        <v>72681</v>
      </c>
      <c r="J978" s="45"/>
      <c r="K978" s="45">
        <f t="shared" si="136"/>
        <v>72681</v>
      </c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6">
        <f t="shared" si="137"/>
        <v>0</v>
      </c>
      <c r="X978" s="45">
        <f t="shared" si="138"/>
        <v>0</v>
      </c>
      <c r="Y978" s="45">
        <f t="shared" si="135"/>
        <v>0</v>
      </c>
      <c r="Z978" s="46">
        <f t="shared" si="139"/>
        <v>0</v>
      </c>
      <c r="AA978" s="46">
        <f t="shared" si="140"/>
        <v>0</v>
      </c>
      <c r="AB978" s="46">
        <f t="shared" si="141"/>
        <v>72681</v>
      </c>
      <c r="AC978" s="45"/>
      <c r="AF978" s="33">
        <f t="shared" si="142"/>
        <v>0</v>
      </c>
      <c r="AH978" s="24">
        <f t="shared" si="143"/>
        <v>0</v>
      </c>
    </row>
    <row r="979" spans="1:34" x14ac:dyDescent="0.35">
      <c r="A979" t="s">
        <v>1007</v>
      </c>
      <c r="C979" s="26" t="s">
        <v>3440</v>
      </c>
      <c r="D979" s="26" t="s">
        <v>3639</v>
      </c>
      <c r="E979" s="19">
        <v>38400</v>
      </c>
      <c r="F979" s="26" t="s">
        <v>3636</v>
      </c>
      <c r="G979" s="26" t="s">
        <v>3442</v>
      </c>
      <c r="H979" s="19" t="str">
        <f>VLOOKUP(E979,Subjective!$A$5:$B$1439,2,FALSE)</f>
        <v>WDU E&amp;T Contracts with Universities</v>
      </c>
      <c r="I979" s="44">
        <v>37119</v>
      </c>
      <c r="J979" s="45"/>
      <c r="K979" s="45">
        <f t="shared" si="136"/>
        <v>37119</v>
      </c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6">
        <f t="shared" si="137"/>
        <v>0</v>
      </c>
      <c r="X979" s="45">
        <f t="shared" si="138"/>
        <v>0</v>
      </c>
      <c r="Y979" s="45">
        <f t="shared" si="135"/>
        <v>0</v>
      </c>
      <c r="Z979" s="46">
        <f t="shared" si="139"/>
        <v>0</v>
      </c>
      <c r="AA979" s="46">
        <f t="shared" si="140"/>
        <v>0</v>
      </c>
      <c r="AB979" s="46">
        <f t="shared" si="141"/>
        <v>37119</v>
      </c>
      <c r="AC979" s="45"/>
      <c r="AF979" s="33">
        <f t="shared" si="142"/>
        <v>0</v>
      </c>
      <c r="AH979" s="24">
        <f t="shared" si="143"/>
        <v>0</v>
      </c>
    </row>
    <row r="980" spans="1:34" x14ac:dyDescent="0.35">
      <c r="A980" t="s">
        <v>1008</v>
      </c>
      <c r="C980" s="26" t="s">
        <v>3440</v>
      </c>
      <c r="D980" s="26" t="s">
        <v>3639</v>
      </c>
      <c r="E980" s="19">
        <v>38410</v>
      </c>
      <c r="F980" s="26" t="s">
        <v>3441</v>
      </c>
      <c r="G980" s="26" t="s">
        <v>3442</v>
      </c>
      <c r="H980" s="19" t="str">
        <f>VLOOKUP(E980,Subjective!$A$5:$B$1439,2,FALSE)</f>
        <v>WDU Student Salary Reimbursements</v>
      </c>
      <c r="I980" s="44">
        <v>369640.68</v>
      </c>
      <c r="J980" s="45"/>
      <c r="K980" s="45">
        <f t="shared" si="136"/>
        <v>369640.68</v>
      </c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6">
        <f t="shared" si="137"/>
        <v>0</v>
      </c>
      <c r="X980" s="45">
        <f t="shared" si="138"/>
        <v>0</v>
      </c>
      <c r="Y980" s="45">
        <f t="shared" si="135"/>
        <v>0</v>
      </c>
      <c r="Z980" s="46">
        <f t="shared" si="139"/>
        <v>0</v>
      </c>
      <c r="AA980" s="46">
        <f t="shared" si="140"/>
        <v>0</v>
      </c>
      <c r="AB980" s="46">
        <f t="shared" si="141"/>
        <v>369640.68</v>
      </c>
      <c r="AC980" s="45"/>
      <c r="AF980" s="33">
        <f t="shared" si="142"/>
        <v>0</v>
      </c>
      <c r="AH980" s="24">
        <f t="shared" si="143"/>
        <v>0</v>
      </c>
    </row>
    <row r="981" spans="1:34" x14ac:dyDescent="0.35">
      <c r="A981" t="s">
        <v>1009</v>
      </c>
      <c r="C981" s="26" t="s">
        <v>3440</v>
      </c>
      <c r="D981" s="26" t="s">
        <v>3639</v>
      </c>
      <c r="E981" s="19">
        <v>38410</v>
      </c>
      <c r="F981" s="26" t="s">
        <v>3466</v>
      </c>
      <c r="G981" s="26" t="s">
        <v>3448</v>
      </c>
      <c r="H981" s="19" t="str">
        <f>VLOOKUP(E981,Subjective!$A$5:$B$1439,2,FALSE)</f>
        <v>WDU Student Salary Reimbursements</v>
      </c>
      <c r="I981" s="44">
        <v>142315.91</v>
      </c>
      <c r="J981" s="45"/>
      <c r="K981" s="45">
        <f t="shared" si="136"/>
        <v>142315.91</v>
      </c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6">
        <f t="shared" si="137"/>
        <v>0</v>
      </c>
      <c r="X981" s="45">
        <f t="shared" si="138"/>
        <v>0</v>
      </c>
      <c r="Y981" s="45">
        <f t="shared" si="135"/>
        <v>0</v>
      </c>
      <c r="Z981" s="46">
        <f t="shared" si="139"/>
        <v>0</v>
      </c>
      <c r="AA981" s="46">
        <f t="shared" si="140"/>
        <v>0</v>
      </c>
      <c r="AB981" s="46">
        <f t="shared" si="141"/>
        <v>142315.91</v>
      </c>
      <c r="AC981" s="45"/>
      <c r="AF981" s="33">
        <f t="shared" si="142"/>
        <v>0</v>
      </c>
      <c r="AH981" s="24">
        <f t="shared" si="143"/>
        <v>0</v>
      </c>
    </row>
    <row r="982" spans="1:34" x14ac:dyDescent="0.35">
      <c r="A982" t="s">
        <v>1010</v>
      </c>
      <c r="C982" s="26" t="s">
        <v>3440</v>
      </c>
      <c r="D982" s="26" t="s">
        <v>3639</v>
      </c>
      <c r="E982" s="19">
        <v>38410</v>
      </c>
      <c r="F982" s="26" t="s">
        <v>3467</v>
      </c>
      <c r="G982" s="26" t="s">
        <v>3450</v>
      </c>
      <c r="H982" s="19" t="str">
        <f>VLOOKUP(E982,Subjective!$A$5:$B$1439,2,FALSE)</f>
        <v>WDU Student Salary Reimbursements</v>
      </c>
      <c r="I982" s="44">
        <v>50658.77</v>
      </c>
      <c r="J982" s="45"/>
      <c r="K982" s="45">
        <f t="shared" si="136"/>
        <v>50658.77</v>
      </c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6">
        <f t="shared" si="137"/>
        <v>0</v>
      </c>
      <c r="X982" s="45">
        <f t="shared" si="138"/>
        <v>0</v>
      </c>
      <c r="Y982" s="45">
        <f t="shared" si="135"/>
        <v>0</v>
      </c>
      <c r="Z982" s="46">
        <f t="shared" si="139"/>
        <v>0</v>
      </c>
      <c r="AA982" s="46">
        <f t="shared" si="140"/>
        <v>0</v>
      </c>
      <c r="AB982" s="46">
        <f t="shared" si="141"/>
        <v>50658.77</v>
      </c>
      <c r="AC982" s="45"/>
      <c r="AF982" s="33">
        <f t="shared" si="142"/>
        <v>0</v>
      </c>
      <c r="AH982" s="24">
        <f t="shared" si="143"/>
        <v>0</v>
      </c>
    </row>
    <row r="983" spans="1:34" x14ac:dyDescent="0.35">
      <c r="A983" t="s">
        <v>1011</v>
      </c>
      <c r="C983" s="26" t="s">
        <v>3440</v>
      </c>
      <c r="D983" s="26" t="s">
        <v>3639</v>
      </c>
      <c r="E983" s="19">
        <v>38410</v>
      </c>
      <c r="F983" s="26" t="s">
        <v>3468</v>
      </c>
      <c r="G983" s="26" t="s">
        <v>3452</v>
      </c>
      <c r="H983" s="19" t="str">
        <f>VLOOKUP(E983,Subjective!$A$5:$B$1439,2,FALSE)</f>
        <v>WDU Student Salary Reimbursements</v>
      </c>
      <c r="I983" s="44">
        <v>37536.959999999999</v>
      </c>
      <c r="J983" s="45"/>
      <c r="K983" s="45">
        <f t="shared" si="136"/>
        <v>37536.959999999999</v>
      </c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6">
        <f t="shared" si="137"/>
        <v>0</v>
      </c>
      <c r="X983" s="45">
        <f t="shared" si="138"/>
        <v>0</v>
      </c>
      <c r="Y983" s="45">
        <f t="shared" si="135"/>
        <v>0</v>
      </c>
      <c r="Z983" s="46">
        <f t="shared" si="139"/>
        <v>0</v>
      </c>
      <c r="AA983" s="46">
        <f t="shared" si="140"/>
        <v>0</v>
      </c>
      <c r="AB983" s="46">
        <f t="shared" si="141"/>
        <v>37536.959999999999</v>
      </c>
      <c r="AC983" s="45"/>
      <c r="AF983" s="33">
        <f t="shared" si="142"/>
        <v>0</v>
      </c>
      <c r="AH983" s="24">
        <f t="shared" si="143"/>
        <v>0</v>
      </c>
    </row>
    <row r="984" spans="1:34" x14ac:dyDescent="0.35">
      <c r="A984" t="s">
        <v>1012</v>
      </c>
      <c r="C984" s="26" t="s">
        <v>3440</v>
      </c>
      <c r="D984" s="26" t="s">
        <v>3639</v>
      </c>
      <c r="E984" s="19">
        <v>38410</v>
      </c>
      <c r="F984" s="26" t="s">
        <v>3469</v>
      </c>
      <c r="G984" s="26" t="s">
        <v>3449</v>
      </c>
      <c r="H984" s="19" t="str">
        <f>VLOOKUP(E984,Subjective!$A$5:$B$1439,2,FALSE)</f>
        <v>WDU Student Salary Reimbursements</v>
      </c>
      <c r="I984" s="44">
        <v>78870.679999999993</v>
      </c>
      <c r="J984" s="45"/>
      <c r="K984" s="45">
        <f t="shared" si="136"/>
        <v>78870.679999999993</v>
      </c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6">
        <f t="shared" si="137"/>
        <v>0</v>
      </c>
      <c r="X984" s="45">
        <f t="shared" si="138"/>
        <v>0</v>
      </c>
      <c r="Y984" s="45">
        <f t="shared" si="135"/>
        <v>0</v>
      </c>
      <c r="Z984" s="46">
        <f t="shared" si="139"/>
        <v>0</v>
      </c>
      <c r="AA984" s="46">
        <f t="shared" si="140"/>
        <v>0</v>
      </c>
      <c r="AB984" s="46">
        <f t="shared" si="141"/>
        <v>78870.679999999993</v>
      </c>
      <c r="AC984" s="45"/>
      <c r="AF984" s="33">
        <f t="shared" si="142"/>
        <v>0</v>
      </c>
      <c r="AH984" s="24">
        <f t="shared" si="143"/>
        <v>0</v>
      </c>
    </row>
    <row r="985" spans="1:34" x14ac:dyDescent="0.35">
      <c r="A985" t="s">
        <v>1013</v>
      </c>
      <c r="C985" s="26" t="s">
        <v>3440</v>
      </c>
      <c r="D985" s="26" t="s">
        <v>3639</v>
      </c>
      <c r="E985" s="19">
        <v>38410</v>
      </c>
      <c r="F985" s="26" t="s">
        <v>3470</v>
      </c>
      <c r="G985" s="26" t="s">
        <v>3445</v>
      </c>
      <c r="H985" s="19" t="str">
        <f>VLOOKUP(E985,Subjective!$A$5:$B$1439,2,FALSE)</f>
        <v>WDU Student Salary Reimbursements</v>
      </c>
      <c r="I985" s="44">
        <v>98371.04</v>
      </c>
      <c r="J985" s="45"/>
      <c r="K985" s="45">
        <f t="shared" si="136"/>
        <v>98371.04</v>
      </c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6">
        <f t="shared" si="137"/>
        <v>0</v>
      </c>
      <c r="X985" s="45">
        <f t="shared" si="138"/>
        <v>0</v>
      </c>
      <c r="Y985" s="45">
        <f t="shared" si="135"/>
        <v>0</v>
      </c>
      <c r="Z985" s="46">
        <f t="shared" si="139"/>
        <v>0</v>
      </c>
      <c r="AA985" s="46">
        <f t="shared" si="140"/>
        <v>0</v>
      </c>
      <c r="AB985" s="46">
        <f t="shared" si="141"/>
        <v>98371.04</v>
      </c>
      <c r="AC985" s="45"/>
      <c r="AF985" s="33">
        <f t="shared" si="142"/>
        <v>0</v>
      </c>
      <c r="AH985" s="24">
        <f t="shared" si="143"/>
        <v>0</v>
      </c>
    </row>
    <row r="986" spans="1:34" x14ac:dyDescent="0.35">
      <c r="A986" t="s">
        <v>1014</v>
      </c>
      <c r="C986" s="26" t="s">
        <v>3440</v>
      </c>
      <c r="D986" s="26" t="s">
        <v>3639</v>
      </c>
      <c r="E986" s="19">
        <v>38410</v>
      </c>
      <c r="F986" s="26" t="s">
        <v>3471</v>
      </c>
      <c r="G986" s="26" t="s">
        <v>3451</v>
      </c>
      <c r="H986" s="19" t="str">
        <f>VLOOKUP(E986,Subjective!$A$5:$B$1439,2,FALSE)</f>
        <v>WDU Student Salary Reimbursements</v>
      </c>
      <c r="I986" s="44">
        <v>27312.86</v>
      </c>
      <c r="J986" s="45"/>
      <c r="K986" s="45">
        <f t="shared" si="136"/>
        <v>27312.86</v>
      </c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6">
        <f t="shared" si="137"/>
        <v>0</v>
      </c>
      <c r="X986" s="45">
        <f t="shared" si="138"/>
        <v>0</v>
      </c>
      <c r="Y986" s="45">
        <f t="shared" si="135"/>
        <v>0</v>
      </c>
      <c r="Z986" s="46">
        <f t="shared" si="139"/>
        <v>0</v>
      </c>
      <c r="AA986" s="46">
        <f t="shared" si="140"/>
        <v>0</v>
      </c>
      <c r="AB986" s="46">
        <f t="shared" si="141"/>
        <v>27312.86</v>
      </c>
      <c r="AC986" s="45"/>
      <c r="AF986" s="33">
        <f t="shared" si="142"/>
        <v>0</v>
      </c>
      <c r="AH986" s="24">
        <f t="shared" si="143"/>
        <v>0</v>
      </c>
    </row>
    <row r="987" spans="1:34" x14ac:dyDescent="0.35">
      <c r="A987" t="s">
        <v>1015</v>
      </c>
      <c r="C987" s="26" t="s">
        <v>3440</v>
      </c>
      <c r="D987" s="26" t="s">
        <v>3639</v>
      </c>
      <c r="E987" s="19">
        <v>38410</v>
      </c>
      <c r="F987" s="26" t="s">
        <v>3630</v>
      </c>
      <c r="G987" s="26" t="s">
        <v>3453</v>
      </c>
      <c r="H987" s="19" t="str">
        <f>VLOOKUP(E987,Subjective!$A$5:$B$1439,2,FALSE)</f>
        <v>WDU Student Salary Reimbursements</v>
      </c>
      <c r="I987" s="44">
        <v>26811.09</v>
      </c>
      <c r="J987" s="45"/>
      <c r="K987" s="45">
        <f t="shared" si="136"/>
        <v>26811.09</v>
      </c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6">
        <f t="shared" si="137"/>
        <v>0</v>
      </c>
      <c r="X987" s="45">
        <f t="shared" si="138"/>
        <v>0</v>
      </c>
      <c r="Y987" s="45">
        <f t="shared" si="135"/>
        <v>0</v>
      </c>
      <c r="Z987" s="46">
        <f t="shared" si="139"/>
        <v>0</v>
      </c>
      <c r="AA987" s="46">
        <f t="shared" si="140"/>
        <v>0</v>
      </c>
      <c r="AB987" s="46">
        <f t="shared" si="141"/>
        <v>26811.09</v>
      </c>
      <c r="AC987" s="45"/>
      <c r="AF987" s="33">
        <f t="shared" si="142"/>
        <v>0</v>
      </c>
      <c r="AH987" s="24">
        <f t="shared" si="143"/>
        <v>0</v>
      </c>
    </row>
    <row r="988" spans="1:34" x14ac:dyDescent="0.35">
      <c r="A988" t="s">
        <v>1016</v>
      </c>
      <c r="C988" s="26" t="s">
        <v>3440</v>
      </c>
      <c r="D988" s="26" t="s">
        <v>3640</v>
      </c>
      <c r="E988" s="19">
        <v>38430</v>
      </c>
      <c r="F988" s="26" t="s">
        <v>3441</v>
      </c>
      <c r="G988" s="26" t="s">
        <v>3442</v>
      </c>
      <c r="H988" s="19" t="str">
        <f>VLOOKUP(E988,Subjective!$A$5:$B$1439,2,FALSE)</f>
        <v>WDU Student Disability Payments</v>
      </c>
      <c r="I988" s="44">
        <v>-520</v>
      </c>
      <c r="J988" s="45"/>
      <c r="K988" s="45">
        <f t="shared" si="136"/>
        <v>-520</v>
      </c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6">
        <f t="shared" si="137"/>
        <v>0</v>
      </c>
      <c r="X988" s="45">
        <f t="shared" si="138"/>
        <v>0</v>
      </c>
      <c r="Y988" s="45">
        <f t="shared" ref="Y988:Y1051" si="144">IF((X988+Z988+AA988+AB988+U988+V988+W988)=0,I988,0)</f>
        <v>0</v>
      </c>
      <c r="Z988" s="46">
        <f t="shared" si="139"/>
        <v>0</v>
      </c>
      <c r="AA988" s="46">
        <f t="shared" si="140"/>
        <v>0</v>
      </c>
      <c r="AB988" s="46">
        <f t="shared" si="141"/>
        <v>-520</v>
      </c>
      <c r="AC988" s="45"/>
      <c r="AF988" s="33">
        <f t="shared" si="142"/>
        <v>0</v>
      </c>
      <c r="AH988" s="24">
        <f t="shared" si="143"/>
        <v>0</v>
      </c>
    </row>
    <row r="989" spans="1:34" x14ac:dyDescent="0.35">
      <c r="A989" t="s">
        <v>1017</v>
      </c>
      <c r="C989" s="26" t="s">
        <v>3440</v>
      </c>
      <c r="D989" s="26" t="s">
        <v>3640</v>
      </c>
      <c r="E989" s="19">
        <v>38430</v>
      </c>
      <c r="F989" s="26" t="s">
        <v>3624</v>
      </c>
      <c r="G989" s="26" t="s">
        <v>3442</v>
      </c>
      <c r="H989" s="19" t="str">
        <f>VLOOKUP(E989,Subjective!$A$5:$B$1439,2,FALSE)</f>
        <v>WDU Student Disability Payments</v>
      </c>
      <c r="I989" s="44">
        <v>3670</v>
      </c>
      <c r="J989" s="45"/>
      <c r="K989" s="45">
        <f t="shared" si="136"/>
        <v>3670</v>
      </c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6">
        <f t="shared" si="137"/>
        <v>0</v>
      </c>
      <c r="X989" s="45">
        <f t="shared" si="138"/>
        <v>0</v>
      </c>
      <c r="Y989" s="45">
        <f t="shared" si="144"/>
        <v>0</v>
      </c>
      <c r="Z989" s="46">
        <f t="shared" si="139"/>
        <v>0</v>
      </c>
      <c r="AA989" s="46">
        <f t="shared" si="140"/>
        <v>0</v>
      </c>
      <c r="AB989" s="46">
        <f t="shared" si="141"/>
        <v>3670</v>
      </c>
      <c r="AC989" s="45"/>
      <c r="AF989" s="33">
        <f t="shared" si="142"/>
        <v>0</v>
      </c>
      <c r="AH989" s="24">
        <f t="shared" si="143"/>
        <v>0</v>
      </c>
    </row>
    <row r="990" spans="1:34" x14ac:dyDescent="0.35">
      <c r="A990" t="s">
        <v>1018</v>
      </c>
      <c r="C990" s="26" t="s">
        <v>3440</v>
      </c>
      <c r="D990" s="26" t="s">
        <v>3640</v>
      </c>
      <c r="E990" s="19">
        <v>38430</v>
      </c>
      <c r="F990" s="26" t="s">
        <v>3557</v>
      </c>
      <c r="G990" s="26" t="s">
        <v>3442</v>
      </c>
      <c r="H990" s="19" t="str">
        <f>VLOOKUP(E990,Subjective!$A$5:$B$1439,2,FALSE)</f>
        <v>WDU Student Disability Payments</v>
      </c>
      <c r="I990" s="44">
        <v>6780</v>
      </c>
      <c r="J990" s="45"/>
      <c r="K990" s="45">
        <f t="shared" si="136"/>
        <v>6780</v>
      </c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6">
        <f t="shared" si="137"/>
        <v>0</v>
      </c>
      <c r="X990" s="45">
        <f t="shared" si="138"/>
        <v>0</v>
      </c>
      <c r="Y990" s="45">
        <f t="shared" si="144"/>
        <v>0</v>
      </c>
      <c r="Z990" s="46">
        <f t="shared" si="139"/>
        <v>0</v>
      </c>
      <c r="AA990" s="46">
        <f t="shared" si="140"/>
        <v>0</v>
      </c>
      <c r="AB990" s="46">
        <f t="shared" si="141"/>
        <v>6780</v>
      </c>
      <c r="AC990" s="45"/>
      <c r="AF990" s="33">
        <f t="shared" si="142"/>
        <v>0</v>
      </c>
      <c r="AH990" s="24">
        <f t="shared" si="143"/>
        <v>0</v>
      </c>
    </row>
    <row r="991" spans="1:34" x14ac:dyDescent="0.35">
      <c r="A991" t="s">
        <v>1019</v>
      </c>
      <c r="C991" s="26" t="s">
        <v>3440</v>
      </c>
      <c r="D991" s="26" t="s">
        <v>3640</v>
      </c>
      <c r="E991" s="19">
        <v>38430</v>
      </c>
      <c r="F991" s="26" t="s">
        <v>3612</v>
      </c>
      <c r="G991" s="26" t="s">
        <v>3442</v>
      </c>
      <c r="H991" s="19" t="str">
        <f>VLOOKUP(E991,Subjective!$A$5:$B$1439,2,FALSE)</f>
        <v>WDU Student Disability Payments</v>
      </c>
      <c r="I991" s="44">
        <v>5334.22</v>
      </c>
      <c r="J991" s="45"/>
      <c r="K991" s="45">
        <f t="shared" si="136"/>
        <v>5334.22</v>
      </c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6">
        <f t="shared" si="137"/>
        <v>0</v>
      </c>
      <c r="X991" s="45">
        <f t="shared" si="138"/>
        <v>0</v>
      </c>
      <c r="Y991" s="45">
        <f t="shared" si="144"/>
        <v>0</v>
      </c>
      <c r="Z991" s="46">
        <f t="shared" si="139"/>
        <v>0</v>
      </c>
      <c r="AA991" s="46">
        <f t="shared" si="140"/>
        <v>0</v>
      </c>
      <c r="AB991" s="46">
        <f t="shared" si="141"/>
        <v>5334.22</v>
      </c>
      <c r="AC991" s="45"/>
      <c r="AF991" s="33">
        <f t="shared" si="142"/>
        <v>0</v>
      </c>
      <c r="AH991" s="24">
        <f t="shared" si="143"/>
        <v>0</v>
      </c>
    </row>
    <row r="992" spans="1:34" x14ac:dyDescent="0.35">
      <c r="A992" t="s">
        <v>1020</v>
      </c>
      <c r="C992" s="26" t="s">
        <v>3440</v>
      </c>
      <c r="D992" s="26" t="s">
        <v>3640</v>
      </c>
      <c r="E992" s="19">
        <v>38430</v>
      </c>
      <c r="F992" s="26" t="s">
        <v>3636</v>
      </c>
      <c r="G992" s="26" t="s">
        <v>3442</v>
      </c>
      <c r="H992" s="19" t="str">
        <f>VLOOKUP(E992,Subjective!$A$5:$B$1439,2,FALSE)</f>
        <v>WDU Student Disability Payments</v>
      </c>
      <c r="I992" s="44">
        <v>16838.25</v>
      </c>
      <c r="J992" s="45"/>
      <c r="K992" s="45">
        <f t="shared" si="136"/>
        <v>16838.25</v>
      </c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6">
        <f t="shared" si="137"/>
        <v>0</v>
      </c>
      <c r="X992" s="45">
        <f t="shared" si="138"/>
        <v>0</v>
      </c>
      <c r="Y992" s="45">
        <f t="shared" si="144"/>
        <v>0</v>
      </c>
      <c r="Z992" s="46">
        <f t="shared" si="139"/>
        <v>0</v>
      </c>
      <c r="AA992" s="46">
        <f t="shared" si="140"/>
        <v>0</v>
      </c>
      <c r="AB992" s="46">
        <f t="shared" si="141"/>
        <v>16838.25</v>
      </c>
      <c r="AC992" s="45"/>
      <c r="AF992" s="33">
        <f t="shared" si="142"/>
        <v>0</v>
      </c>
      <c r="AH992" s="24">
        <f t="shared" si="143"/>
        <v>0</v>
      </c>
    </row>
    <row r="993" spans="1:34" x14ac:dyDescent="0.35">
      <c r="A993" t="s">
        <v>1021</v>
      </c>
      <c r="C993" s="26" t="s">
        <v>3440</v>
      </c>
      <c r="D993" s="26" t="s">
        <v>3641</v>
      </c>
      <c r="E993" s="19">
        <v>38400</v>
      </c>
      <c r="F993" s="26" t="s">
        <v>3469</v>
      </c>
      <c r="G993" s="26" t="s">
        <v>3449</v>
      </c>
      <c r="H993" s="19" t="str">
        <f>VLOOKUP(E993,Subjective!$A$5:$B$1439,2,FALSE)</f>
        <v>WDU E&amp;T Contracts with Universities</v>
      </c>
      <c r="I993" s="44">
        <v>1950</v>
      </c>
      <c r="J993" s="45"/>
      <c r="K993" s="45">
        <f t="shared" si="136"/>
        <v>1950</v>
      </c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6">
        <f t="shared" si="137"/>
        <v>0</v>
      </c>
      <c r="X993" s="45">
        <f t="shared" si="138"/>
        <v>0</v>
      </c>
      <c r="Y993" s="45">
        <f t="shared" si="144"/>
        <v>0</v>
      </c>
      <c r="Z993" s="46">
        <f t="shared" si="139"/>
        <v>0</v>
      </c>
      <c r="AA993" s="46">
        <f t="shared" si="140"/>
        <v>0</v>
      </c>
      <c r="AB993" s="46">
        <f t="shared" si="141"/>
        <v>1950</v>
      </c>
      <c r="AC993" s="45"/>
      <c r="AF993" s="33">
        <f t="shared" si="142"/>
        <v>0</v>
      </c>
      <c r="AH993" s="24">
        <f t="shared" si="143"/>
        <v>0</v>
      </c>
    </row>
    <row r="994" spans="1:34" x14ac:dyDescent="0.35">
      <c r="A994" t="s">
        <v>1022</v>
      </c>
      <c r="C994" s="26" t="s">
        <v>3440</v>
      </c>
      <c r="D994" s="26" t="s">
        <v>3641</v>
      </c>
      <c r="E994" s="19">
        <v>38400</v>
      </c>
      <c r="F994" s="26" t="s">
        <v>3624</v>
      </c>
      <c r="G994" s="26" t="s">
        <v>3442</v>
      </c>
      <c r="H994" s="19" t="str">
        <f>VLOOKUP(E994,Subjective!$A$5:$B$1439,2,FALSE)</f>
        <v>WDU E&amp;T Contracts with Universities</v>
      </c>
      <c r="I994" s="44">
        <v>18340.900000000001</v>
      </c>
      <c r="J994" s="45"/>
      <c r="K994" s="45">
        <f t="shared" si="136"/>
        <v>18340.900000000001</v>
      </c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6">
        <f t="shared" si="137"/>
        <v>0</v>
      </c>
      <c r="X994" s="45">
        <f t="shared" si="138"/>
        <v>0</v>
      </c>
      <c r="Y994" s="45">
        <f t="shared" si="144"/>
        <v>0</v>
      </c>
      <c r="Z994" s="46">
        <f t="shared" si="139"/>
        <v>0</v>
      </c>
      <c r="AA994" s="46">
        <f t="shared" si="140"/>
        <v>0</v>
      </c>
      <c r="AB994" s="46">
        <f t="shared" si="141"/>
        <v>18340.900000000001</v>
      </c>
      <c r="AC994" s="45"/>
      <c r="AF994" s="33">
        <f t="shared" si="142"/>
        <v>0</v>
      </c>
      <c r="AH994" s="24">
        <f t="shared" si="143"/>
        <v>0</v>
      </c>
    </row>
    <row r="995" spans="1:34" x14ac:dyDescent="0.35">
      <c r="A995" t="s">
        <v>1023</v>
      </c>
      <c r="C995" s="26" t="s">
        <v>3440</v>
      </c>
      <c r="D995" s="26" t="s">
        <v>3641</v>
      </c>
      <c r="E995" s="19">
        <v>38400</v>
      </c>
      <c r="F995" s="26" t="s">
        <v>3556</v>
      </c>
      <c r="G995" s="26" t="s">
        <v>3442</v>
      </c>
      <c r="H995" s="19" t="str">
        <f>VLOOKUP(E995,Subjective!$A$5:$B$1439,2,FALSE)</f>
        <v>WDU E&amp;T Contracts with Universities</v>
      </c>
      <c r="I995" s="44">
        <v>147621</v>
      </c>
      <c r="J995" s="45"/>
      <c r="K995" s="45">
        <f t="shared" si="136"/>
        <v>147621</v>
      </c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6">
        <f t="shared" si="137"/>
        <v>0</v>
      </c>
      <c r="X995" s="45">
        <f t="shared" si="138"/>
        <v>0</v>
      </c>
      <c r="Y995" s="45">
        <f t="shared" si="144"/>
        <v>0</v>
      </c>
      <c r="Z995" s="46">
        <f t="shared" si="139"/>
        <v>0</v>
      </c>
      <c r="AA995" s="46">
        <f t="shared" si="140"/>
        <v>0</v>
      </c>
      <c r="AB995" s="46">
        <f t="shared" si="141"/>
        <v>147621</v>
      </c>
      <c r="AC995" s="45"/>
      <c r="AF995" s="33">
        <f t="shared" si="142"/>
        <v>0</v>
      </c>
      <c r="AH995" s="24">
        <f t="shared" si="143"/>
        <v>0</v>
      </c>
    </row>
    <row r="996" spans="1:34" x14ac:dyDescent="0.35">
      <c r="A996" t="s">
        <v>1024</v>
      </c>
      <c r="C996" s="26" t="s">
        <v>3440</v>
      </c>
      <c r="D996" s="26" t="s">
        <v>3641</v>
      </c>
      <c r="E996" s="19">
        <v>38400</v>
      </c>
      <c r="F996" s="26" t="s">
        <v>3557</v>
      </c>
      <c r="G996" s="26" t="s">
        <v>3442</v>
      </c>
      <c r="H996" s="19" t="str">
        <f>VLOOKUP(E996,Subjective!$A$5:$B$1439,2,FALSE)</f>
        <v>WDU E&amp;T Contracts with Universities</v>
      </c>
      <c r="I996" s="44">
        <v>1400</v>
      </c>
      <c r="J996" s="45"/>
      <c r="K996" s="45">
        <f t="shared" si="136"/>
        <v>1400</v>
      </c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6">
        <f t="shared" si="137"/>
        <v>0</v>
      </c>
      <c r="X996" s="45">
        <f t="shared" si="138"/>
        <v>0</v>
      </c>
      <c r="Y996" s="45">
        <f t="shared" si="144"/>
        <v>0</v>
      </c>
      <c r="Z996" s="46">
        <f t="shared" si="139"/>
        <v>0</v>
      </c>
      <c r="AA996" s="46">
        <f t="shared" si="140"/>
        <v>0</v>
      </c>
      <c r="AB996" s="46">
        <f t="shared" si="141"/>
        <v>1400</v>
      </c>
      <c r="AC996" s="45"/>
      <c r="AF996" s="33">
        <f t="shared" si="142"/>
        <v>0</v>
      </c>
      <c r="AH996" s="24">
        <f t="shared" si="143"/>
        <v>0</v>
      </c>
    </row>
    <row r="997" spans="1:34" x14ac:dyDescent="0.35">
      <c r="A997" t="s">
        <v>1025</v>
      </c>
      <c r="C997" s="26" t="s">
        <v>3440</v>
      </c>
      <c r="D997" s="26" t="s">
        <v>3641</v>
      </c>
      <c r="E997" s="19">
        <v>38400</v>
      </c>
      <c r="F997" s="26" t="s">
        <v>3616</v>
      </c>
      <c r="G997" s="26" t="s">
        <v>3442</v>
      </c>
      <c r="H997" s="19" t="str">
        <f>VLOOKUP(E997,Subjective!$A$5:$B$1439,2,FALSE)</f>
        <v>WDU E&amp;T Contracts with Universities</v>
      </c>
      <c r="I997" s="44">
        <v>23180</v>
      </c>
      <c r="J997" s="45"/>
      <c r="K997" s="45">
        <f t="shared" si="136"/>
        <v>23180</v>
      </c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6">
        <f t="shared" si="137"/>
        <v>0</v>
      </c>
      <c r="X997" s="45">
        <f t="shared" si="138"/>
        <v>0</v>
      </c>
      <c r="Y997" s="45">
        <f t="shared" si="144"/>
        <v>0</v>
      </c>
      <c r="Z997" s="46">
        <f t="shared" si="139"/>
        <v>0</v>
      </c>
      <c r="AA997" s="46">
        <f t="shared" si="140"/>
        <v>0</v>
      </c>
      <c r="AB997" s="46">
        <f t="shared" si="141"/>
        <v>23180</v>
      </c>
      <c r="AC997" s="45"/>
      <c r="AF997" s="33">
        <f t="shared" si="142"/>
        <v>0</v>
      </c>
      <c r="AH997" s="24">
        <f t="shared" si="143"/>
        <v>0</v>
      </c>
    </row>
    <row r="998" spans="1:34" x14ac:dyDescent="0.35">
      <c r="A998" t="s">
        <v>1026</v>
      </c>
      <c r="C998" s="26" t="s">
        <v>3440</v>
      </c>
      <c r="D998" s="26" t="s">
        <v>3641</v>
      </c>
      <c r="E998" s="19">
        <v>38400</v>
      </c>
      <c r="F998" s="26" t="s">
        <v>3642</v>
      </c>
      <c r="G998" s="26" t="s">
        <v>3442</v>
      </c>
      <c r="H998" s="19" t="str">
        <f>VLOOKUP(E998,Subjective!$A$5:$B$1439,2,FALSE)</f>
        <v>WDU E&amp;T Contracts with Universities</v>
      </c>
      <c r="I998" s="44">
        <v>2000</v>
      </c>
      <c r="J998" s="45"/>
      <c r="K998" s="45">
        <f t="shared" si="136"/>
        <v>2000</v>
      </c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6">
        <f t="shared" si="137"/>
        <v>0</v>
      </c>
      <c r="X998" s="45">
        <f t="shared" si="138"/>
        <v>0</v>
      </c>
      <c r="Y998" s="45">
        <f t="shared" si="144"/>
        <v>0</v>
      </c>
      <c r="Z998" s="46">
        <f t="shared" si="139"/>
        <v>0</v>
      </c>
      <c r="AA998" s="46">
        <f t="shared" si="140"/>
        <v>0</v>
      </c>
      <c r="AB998" s="46">
        <f t="shared" si="141"/>
        <v>2000</v>
      </c>
      <c r="AC998" s="45"/>
      <c r="AF998" s="33">
        <f t="shared" si="142"/>
        <v>0</v>
      </c>
      <c r="AH998" s="24">
        <f t="shared" si="143"/>
        <v>0</v>
      </c>
    </row>
    <row r="999" spans="1:34" x14ac:dyDescent="0.35">
      <c r="A999" t="s">
        <v>1027</v>
      </c>
      <c r="C999" s="26" t="s">
        <v>3440</v>
      </c>
      <c r="D999" s="26" t="s">
        <v>3643</v>
      </c>
      <c r="E999" s="19">
        <v>38400</v>
      </c>
      <c r="F999" s="26" t="s">
        <v>3612</v>
      </c>
      <c r="G999" s="26" t="s">
        <v>3442</v>
      </c>
      <c r="H999" s="19" t="str">
        <f>VLOOKUP(E999,Subjective!$A$5:$B$1439,2,FALSE)</f>
        <v>WDU E&amp;T Contracts with Universities</v>
      </c>
      <c r="I999" s="44">
        <v>16731</v>
      </c>
      <c r="J999" s="45"/>
      <c r="K999" s="45">
        <f t="shared" si="136"/>
        <v>16731</v>
      </c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W999" s="46">
        <f t="shared" si="137"/>
        <v>0</v>
      </c>
      <c r="X999" s="45">
        <f t="shared" si="138"/>
        <v>0</v>
      </c>
      <c r="Y999" s="45">
        <f t="shared" si="144"/>
        <v>0</v>
      </c>
      <c r="Z999" s="46">
        <f t="shared" si="139"/>
        <v>0</v>
      </c>
      <c r="AA999" s="46">
        <f t="shared" si="140"/>
        <v>0</v>
      </c>
      <c r="AB999" s="46">
        <f t="shared" si="141"/>
        <v>16731</v>
      </c>
      <c r="AC999" s="45"/>
      <c r="AF999" s="33">
        <f t="shared" si="142"/>
        <v>0</v>
      </c>
      <c r="AH999" s="24">
        <f t="shared" si="143"/>
        <v>0</v>
      </c>
    </row>
    <row r="1000" spans="1:34" x14ac:dyDescent="0.35">
      <c r="A1000" t="s">
        <v>1028</v>
      </c>
      <c r="C1000" s="26" t="s">
        <v>3440</v>
      </c>
      <c r="D1000" s="26" t="s">
        <v>3644</v>
      </c>
      <c r="E1000" s="19">
        <v>32240</v>
      </c>
      <c r="F1000" s="26" t="s">
        <v>3441</v>
      </c>
      <c r="G1000" s="26" t="s">
        <v>3442</v>
      </c>
      <c r="H1000" s="19" t="str">
        <f>VLOOKUP(E1000,Subjective!$A$5:$B$1439,2,FALSE)</f>
        <v>Hotel Services - External Contracts : Other</v>
      </c>
      <c r="I1000" s="44">
        <v>525.6</v>
      </c>
      <c r="J1000" s="45"/>
      <c r="K1000" s="45">
        <f t="shared" si="136"/>
        <v>525.6</v>
      </c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W1000" s="46">
        <f t="shared" si="137"/>
        <v>0</v>
      </c>
      <c r="X1000" s="45">
        <f t="shared" si="138"/>
        <v>0</v>
      </c>
      <c r="Y1000" s="45">
        <f t="shared" si="144"/>
        <v>0</v>
      </c>
      <c r="Z1000" s="46">
        <f t="shared" si="139"/>
        <v>0</v>
      </c>
      <c r="AA1000" s="46">
        <f t="shared" si="140"/>
        <v>0</v>
      </c>
      <c r="AB1000" s="46">
        <f t="shared" si="141"/>
        <v>525.6</v>
      </c>
      <c r="AC1000" s="45"/>
      <c r="AF1000" s="33">
        <f t="shared" si="142"/>
        <v>0</v>
      </c>
      <c r="AH1000" s="24">
        <f t="shared" si="143"/>
        <v>0</v>
      </c>
    </row>
    <row r="1001" spans="1:34" x14ac:dyDescent="0.35">
      <c r="A1001" t="s">
        <v>1029</v>
      </c>
      <c r="C1001" s="26" t="s">
        <v>3440</v>
      </c>
      <c r="D1001" s="26" t="s">
        <v>3644</v>
      </c>
      <c r="E1001" s="19">
        <v>33610</v>
      </c>
      <c r="F1001" s="26" t="s">
        <v>3441</v>
      </c>
      <c r="G1001" s="26" t="s">
        <v>3442</v>
      </c>
      <c r="H1001" s="19" t="str">
        <f>VLOOKUP(E1001,Subjective!$A$5:$B$1439,2,FALSE)</f>
        <v>Travel &amp; Subsistence</v>
      </c>
      <c r="I1001" s="44">
        <v>79.5</v>
      </c>
      <c r="J1001" s="45"/>
      <c r="K1001" s="45">
        <f t="shared" si="136"/>
        <v>79.5</v>
      </c>
      <c r="L1001" s="45"/>
      <c r="M1001" s="45"/>
      <c r="N1001" s="45"/>
      <c r="O1001" s="45"/>
      <c r="P1001" s="45"/>
      <c r="Q1001" s="45"/>
      <c r="R1001" s="45"/>
      <c r="S1001" s="45"/>
      <c r="T1001" s="45"/>
      <c r="U1001" s="45"/>
      <c r="V1001" s="45"/>
      <c r="W1001" s="46">
        <f t="shared" si="137"/>
        <v>0</v>
      </c>
      <c r="X1001" s="45">
        <f t="shared" si="138"/>
        <v>0</v>
      </c>
      <c r="Y1001" s="45">
        <f t="shared" si="144"/>
        <v>0</v>
      </c>
      <c r="Z1001" s="46">
        <f t="shared" si="139"/>
        <v>0</v>
      </c>
      <c r="AA1001" s="46">
        <f t="shared" si="140"/>
        <v>0</v>
      </c>
      <c r="AB1001" s="46">
        <f t="shared" si="141"/>
        <v>79.5</v>
      </c>
      <c r="AC1001" s="45"/>
      <c r="AF1001" s="33">
        <f t="shared" si="142"/>
        <v>0</v>
      </c>
      <c r="AH1001" s="24">
        <f t="shared" si="143"/>
        <v>0</v>
      </c>
    </row>
    <row r="1002" spans="1:34" x14ac:dyDescent="0.35">
      <c r="A1002" t="s">
        <v>1030</v>
      </c>
      <c r="C1002" s="26" t="s">
        <v>3440</v>
      </c>
      <c r="D1002" s="26" t="s">
        <v>3644</v>
      </c>
      <c r="E1002" s="19">
        <v>34220</v>
      </c>
      <c r="F1002" s="26" t="s">
        <v>3441</v>
      </c>
      <c r="G1002" s="26" t="s">
        <v>3442</v>
      </c>
      <c r="H1002" s="19" t="str">
        <f>VLOOKUP(E1002,Subjective!$A$5:$B$1439,2,FALSE)</f>
        <v>Conferences And Seminars</v>
      </c>
      <c r="I1002" s="44">
        <v>1338.01</v>
      </c>
      <c r="J1002" s="45"/>
      <c r="K1002" s="45">
        <f t="shared" si="136"/>
        <v>1338.01</v>
      </c>
      <c r="L1002" s="45"/>
      <c r="M1002" s="45"/>
      <c r="N1002" s="45"/>
      <c r="O1002" s="45"/>
      <c r="P1002" s="45"/>
      <c r="Q1002" s="45"/>
      <c r="R1002" s="45"/>
      <c r="S1002" s="45"/>
      <c r="T1002" s="45"/>
      <c r="U1002" s="45"/>
      <c r="V1002" s="45"/>
      <c r="W1002" s="46">
        <f t="shared" si="137"/>
        <v>0</v>
      </c>
      <c r="X1002" s="45">
        <f t="shared" si="138"/>
        <v>0</v>
      </c>
      <c r="Y1002" s="45">
        <f t="shared" si="144"/>
        <v>0</v>
      </c>
      <c r="Z1002" s="46">
        <f t="shared" si="139"/>
        <v>0</v>
      </c>
      <c r="AA1002" s="46">
        <f t="shared" si="140"/>
        <v>0</v>
      </c>
      <c r="AB1002" s="46">
        <f t="shared" si="141"/>
        <v>1338.01</v>
      </c>
      <c r="AC1002" s="45"/>
      <c r="AF1002" s="33">
        <f t="shared" si="142"/>
        <v>0</v>
      </c>
      <c r="AH1002" s="24">
        <f t="shared" si="143"/>
        <v>0</v>
      </c>
    </row>
    <row r="1003" spans="1:34" x14ac:dyDescent="0.35">
      <c r="A1003" t="s">
        <v>1031</v>
      </c>
      <c r="C1003" s="26" t="s">
        <v>3440</v>
      </c>
      <c r="D1003" s="26" t="s">
        <v>3644</v>
      </c>
      <c r="E1003" s="19">
        <v>38400</v>
      </c>
      <c r="F1003" s="26" t="s">
        <v>3624</v>
      </c>
      <c r="G1003" s="26" t="s">
        <v>3442</v>
      </c>
      <c r="H1003" s="19" t="str">
        <f>VLOOKUP(E1003,Subjective!$A$5:$B$1439,2,FALSE)</f>
        <v>WDU E&amp;T Contracts with Universities</v>
      </c>
      <c r="I1003" s="44">
        <v>350</v>
      </c>
      <c r="J1003" s="45"/>
      <c r="K1003" s="45">
        <f t="shared" si="136"/>
        <v>350</v>
      </c>
      <c r="L1003" s="45"/>
      <c r="M1003" s="45"/>
      <c r="N1003" s="45"/>
      <c r="O1003" s="45"/>
      <c r="P1003" s="45"/>
      <c r="Q1003" s="45"/>
      <c r="R1003" s="45"/>
      <c r="S1003" s="45"/>
      <c r="T1003" s="45"/>
      <c r="U1003" s="45"/>
      <c r="V1003" s="45"/>
      <c r="W1003" s="46">
        <f t="shared" si="137"/>
        <v>0</v>
      </c>
      <c r="X1003" s="45">
        <f t="shared" si="138"/>
        <v>0</v>
      </c>
      <c r="Y1003" s="45">
        <f t="shared" si="144"/>
        <v>0</v>
      </c>
      <c r="Z1003" s="46">
        <f t="shared" si="139"/>
        <v>0</v>
      </c>
      <c r="AA1003" s="46">
        <f t="shared" si="140"/>
        <v>0</v>
      </c>
      <c r="AB1003" s="46">
        <f t="shared" si="141"/>
        <v>350</v>
      </c>
      <c r="AC1003" s="45"/>
      <c r="AF1003" s="33">
        <f t="shared" si="142"/>
        <v>0</v>
      </c>
      <c r="AH1003" s="24">
        <f t="shared" si="143"/>
        <v>0</v>
      </c>
    </row>
    <row r="1004" spans="1:34" x14ac:dyDescent="0.35">
      <c r="A1004" t="s">
        <v>1032</v>
      </c>
      <c r="C1004" s="26" t="s">
        <v>3440</v>
      </c>
      <c r="D1004" s="26" t="s">
        <v>3644</v>
      </c>
      <c r="E1004" s="19">
        <v>38410</v>
      </c>
      <c r="F1004" s="26" t="s">
        <v>3467</v>
      </c>
      <c r="G1004" s="26" t="s">
        <v>3450</v>
      </c>
      <c r="H1004" s="19" t="str">
        <f>VLOOKUP(E1004,Subjective!$A$5:$B$1439,2,FALSE)</f>
        <v>WDU Student Salary Reimbursements</v>
      </c>
      <c r="I1004" s="44">
        <v>1299.53</v>
      </c>
      <c r="J1004" s="45"/>
      <c r="K1004" s="45">
        <f t="shared" si="136"/>
        <v>1299.53</v>
      </c>
      <c r="L1004" s="45"/>
      <c r="M1004" s="45"/>
      <c r="N1004" s="45"/>
      <c r="O1004" s="45"/>
      <c r="P1004" s="45"/>
      <c r="Q1004" s="45"/>
      <c r="R1004" s="45"/>
      <c r="S1004" s="45"/>
      <c r="T1004" s="45"/>
      <c r="U1004" s="45"/>
      <c r="V1004" s="45"/>
      <c r="W1004" s="46">
        <f t="shared" si="137"/>
        <v>0</v>
      </c>
      <c r="X1004" s="45">
        <f t="shared" si="138"/>
        <v>0</v>
      </c>
      <c r="Y1004" s="45">
        <f t="shared" si="144"/>
        <v>0</v>
      </c>
      <c r="Z1004" s="46">
        <f t="shared" si="139"/>
        <v>0</v>
      </c>
      <c r="AA1004" s="46">
        <f t="shared" si="140"/>
        <v>0</v>
      </c>
      <c r="AB1004" s="46">
        <f t="shared" si="141"/>
        <v>1299.53</v>
      </c>
      <c r="AC1004" s="45"/>
      <c r="AF1004" s="33">
        <f t="shared" si="142"/>
        <v>0</v>
      </c>
      <c r="AH1004" s="24">
        <f t="shared" si="143"/>
        <v>0</v>
      </c>
    </row>
    <row r="1005" spans="1:34" x14ac:dyDescent="0.35">
      <c r="A1005" t="s">
        <v>1033</v>
      </c>
      <c r="C1005" s="26" t="s">
        <v>3440</v>
      </c>
      <c r="D1005" s="26" t="s">
        <v>3644</v>
      </c>
      <c r="E1005" s="19">
        <v>38410</v>
      </c>
      <c r="F1005" s="26" t="s">
        <v>3470</v>
      </c>
      <c r="G1005" s="26" t="s">
        <v>3445</v>
      </c>
      <c r="H1005" s="19" t="str">
        <f>VLOOKUP(E1005,Subjective!$A$5:$B$1439,2,FALSE)</f>
        <v>WDU Student Salary Reimbursements</v>
      </c>
      <c r="I1005" s="44">
        <v>2238.64</v>
      </c>
      <c r="J1005" s="45"/>
      <c r="K1005" s="45">
        <f t="shared" si="136"/>
        <v>2238.64</v>
      </c>
      <c r="L1005" s="45"/>
      <c r="M1005" s="45"/>
      <c r="N1005" s="45"/>
      <c r="O1005" s="45"/>
      <c r="P1005" s="45"/>
      <c r="Q1005" s="45"/>
      <c r="R1005" s="45"/>
      <c r="S1005" s="45"/>
      <c r="T1005" s="45"/>
      <c r="U1005" s="45"/>
      <c r="V1005" s="45"/>
      <c r="W1005" s="46">
        <f t="shared" si="137"/>
        <v>0</v>
      </c>
      <c r="X1005" s="45">
        <f t="shared" si="138"/>
        <v>0</v>
      </c>
      <c r="Y1005" s="45">
        <f t="shared" si="144"/>
        <v>0</v>
      </c>
      <c r="Z1005" s="46">
        <f t="shared" si="139"/>
        <v>0</v>
      </c>
      <c r="AA1005" s="46">
        <f t="shared" si="140"/>
        <v>0</v>
      </c>
      <c r="AB1005" s="46">
        <f t="shared" si="141"/>
        <v>2238.64</v>
      </c>
      <c r="AC1005" s="45"/>
      <c r="AF1005" s="33">
        <f t="shared" si="142"/>
        <v>0</v>
      </c>
      <c r="AH1005" s="24">
        <f t="shared" si="143"/>
        <v>0</v>
      </c>
    </row>
    <row r="1006" spans="1:34" x14ac:dyDescent="0.35">
      <c r="A1006" t="s">
        <v>1034</v>
      </c>
      <c r="C1006" s="26" t="s">
        <v>3440</v>
      </c>
      <c r="D1006" s="26" t="s">
        <v>3644</v>
      </c>
      <c r="E1006" s="19">
        <v>91270</v>
      </c>
      <c r="F1006" s="26" t="s">
        <v>3441</v>
      </c>
      <c r="G1006" s="26" t="s">
        <v>3442</v>
      </c>
      <c r="H1006" s="19" t="str">
        <f>VLOOKUP(E1006,Subjective!$A$5:$B$1439,2,FALSE)</f>
        <v>Hotel Services</v>
      </c>
      <c r="I1006" s="44">
        <v>114.5</v>
      </c>
      <c r="J1006" s="45"/>
      <c r="K1006" s="45">
        <f t="shared" si="136"/>
        <v>114.5</v>
      </c>
      <c r="L1006" s="45"/>
      <c r="M1006" s="45"/>
      <c r="N1006" s="45"/>
      <c r="O1006" s="45"/>
      <c r="P1006" s="45"/>
      <c r="Q1006" s="45"/>
      <c r="R1006" s="45"/>
      <c r="S1006" s="45"/>
      <c r="T1006" s="45"/>
      <c r="U1006" s="45"/>
      <c r="V1006" s="45"/>
      <c r="W1006" s="46">
        <f t="shared" si="137"/>
        <v>0</v>
      </c>
      <c r="X1006" s="45">
        <f t="shared" si="138"/>
        <v>0</v>
      </c>
      <c r="Y1006" s="45">
        <f t="shared" si="144"/>
        <v>0</v>
      </c>
      <c r="Z1006" s="46">
        <f t="shared" si="139"/>
        <v>0</v>
      </c>
      <c r="AA1006" s="46">
        <f t="shared" si="140"/>
        <v>0</v>
      </c>
      <c r="AB1006" s="46">
        <f t="shared" si="141"/>
        <v>114.5</v>
      </c>
      <c r="AC1006" s="45"/>
      <c r="AF1006" s="33">
        <f t="shared" si="142"/>
        <v>0</v>
      </c>
      <c r="AH1006" s="24">
        <f t="shared" si="143"/>
        <v>0</v>
      </c>
    </row>
    <row r="1007" spans="1:34" x14ac:dyDescent="0.35">
      <c r="A1007" t="s">
        <v>1035</v>
      </c>
      <c r="C1007" s="26" t="s">
        <v>3440</v>
      </c>
      <c r="D1007" s="26" t="s">
        <v>3645</v>
      </c>
      <c r="E1007" s="19">
        <v>38400</v>
      </c>
      <c r="F1007" s="26" t="s">
        <v>3556</v>
      </c>
      <c r="G1007" s="26" t="s">
        <v>3442</v>
      </c>
      <c r="H1007" s="19" t="str">
        <f>VLOOKUP(E1007,Subjective!$A$5:$B$1439,2,FALSE)</f>
        <v>WDU E&amp;T Contracts with Universities</v>
      </c>
      <c r="I1007" s="44">
        <v>185238</v>
      </c>
      <c r="J1007" s="45"/>
      <c r="K1007" s="45">
        <f t="shared" si="136"/>
        <v>185238</v>
      </c>
      <c r="L1007" s="45"/>
      <c r="M1007" s="45"/>
      <c r="N1007" s="45"/>
      <c r="O1007" s="45"/>
      <c r="P1007" s="45"/>
      <c r="Q1007" s="45"/>
      <c r="R1007" s="45"/>
      <c r="S1007" s="45"/>
      <c r="T1007" s="45"/>
      <c r="U1007" s="45"/>
      <c r="V1007" s="45"/>
      <c r="W1007" s="46">
        <f t="shared" si="137"/>
        <v>0</v>
      </c>
      <c r="X1007" s="45">
        <f t="shared" si="138"/>
        <v>0</v>
      </c>
      <c r="Y1007" s="45">
        <f t="shared" si="144"/>
        <v>0</v>
      </c>
      <c r="Z1007" s="46">
        <f t="shared" si="139"/>
        <v>0</v>
      </c>
      <c r="AA1007" s="46">
        <f t="shared" si="140"/>
        <v>0</v>
      </c>
      <c r="AB1007" s="46">
        <f t="shared" si="141"/>
        <v>185238</v>
      </c>
      <c r="AC1007" s="45"/>
      <c r="AF1007" s="33">
        <f t="shared" si="142"/>
        <v>0</v>
      </c>
      <c r="AH1007" s="24">
        <f t="shared" si="143"/>
        <v>0</v>
      </c>
    </row>
    <row r="1008" spans="1:34" x14ac:dyDescent="0.35">
      <c r="A1008" t="s">
        <v>1036</v>
      </c>
      <c r="C1008" s="26" t="s">
        <v>3440</v>
      </c>
      <c r="D1008" s="26" t="s">
        <v>3645</v>
      </c>
      <c r="E1008" s="19">
        <v>38400</v>
      </c>
      <c r="F1008" s="26" t="s">
        <v>3557</v>
      </c>
      <c r="G1008" s="26" t="s">
        <v>3442</v>
      </c>
      <c r="H1008" s="19" t="str">
        <f>VLOOKUP(E1008,Subjective!$A$5:$B$1439,2,FALSE)</f>
        <v>WDU E&amp;T Contracts with Universities</v>
      </c>
      <c r="I1008" s="44">
        <v>206694</v>
      </c>
      <c r="J1008" s="45"/>
      <c r="K1008" s="45">
        <f t="shared" si="136"/>
        <v>206694</v>
      </c>
      <c r="L1008" s="45"/>
      <c r="M1008" s="45"/>
      <c r="N1008" s="45"/>
      <c r="O1008" s="45"/>
      <c r="P1008" s="45"/>
      <c r="Q1008" s="45"/>
      <c r="R1008" s="45"/>
      <c r="S1008" s="45"/>
      <c r="T1008" s="45"/>
      <c r="U1008" s="45"/>
      <c r="V1008" s="45"/>
      <c r="W1008" s="46">
        <f t="shared" si="137"/>
        <v>0</v>
      </c>
      <c r="X1008" s="45">
        <f t="shared" si="138"/>
        <v>0</v>
      </c>
      <c r="Y1008" s="45">
        <f t="shared" si="144"/>
        <v>0</v>
      </c>
      <c r="Z1008" s="46">
        <f t="shared" si="139"/>
        <v>0</v>
      </c>
      <c r="AA1008" s="46">
        <f t="shared" si="140"/>
        <v>0</v>
      </c>
      <c r="AB1008" s="46">
        <f t="shared" si="141"/>
        <v>206694</v>
      </c>
      <c r="AC1008" s="45"/>
      <c r="AF1008" s="33">
        <f t="shared" si="142"/>
        <v>0</v>
      </c>
      <c r="AH1008" s="24">
        <f t="shared" si="143"/>
        <v>0</v>
      </c>
    </row>
    <row r="1009" spans="1:34" x14ac:dyDescent="0.35">
      <c r="A1009" t="s">
        <v>1037</v>
      </c>
      <c r="C1009" s="26" t="s">
        <v>3440</v>
      </c>
      <c r="D1009" s="26" t="s">
        <v>3645</v>
      </c>
      <c r="E1009" s="19">
        <v>38400</v>
      </c>
      <c r="F1009" s="26" t="s">
        <v>3612</v>
      </c>
      <c r="G1009" s="26" t="s">
        <v>3442</v>
      </c>
      <c r="H1009" s="19" t="str">
        <f>VLOOKUP(E1009,Subjective!$A$5:$B$1439,2,FALSE)</f>
        <v>WDU E&amp;T Contracts with Universities</v>
      </c>
      <c r="I1009" s="44">
        <v>175788</v>
      </c>
      <c r="J1009" s="45"/>
      <c r="K1009" s="45">
        <f t="shared" si="136"/>
        <v>175788</v>
      </c>
      <c r="L1009" s="45"/>
      <c r="M1009" s="45"/>
      <c r="N1009" s="45"/>
      <c r="O1009" s="45"/>
      <c r="P1009" s="45"/>
      <c r="Q1009" s="45"/>
      <c r="R1009" s="45"/>
      <c r="S1009" s="45"/>
      <c r="T1009" s="45"/>
      <c r="U1009" s="45"/>
      <c r="V1009" s="45"/>
      <c r="W1009" s="46">
        <f t="shared" si="137"/>
        <v>0</v>
      </c>
      <c r="X1009" s="45">
        <f t="shared" si="138"/>
        <v>0</v>
      </c>
      <c r="Y1009" s="45">
        <f t="shared" si="144"/>
        <v>0</v>
      </c>
      <c r="Z1009" s="46">
        <f t="shared" si="139"/>
        <v>0</v>
      </c>
      <c r="AA1009" s="46">
        <f t="shared" si="140"/>
        <v>0</v>
      </c>
      <c r="AB1009" s="46">
        <f t="shared" si="141"/>
        <v>175788</v>
      </c>
      <c r="AC1009" s="45"/>
      <c r="AF1009" s="33">
        <f t="shared" si="142"/>
        <v>0</v>
      </c>
      <c r="AH1009" s="24">
        <f t="shared" si="143"/>
        <v>0</v>
      </c>
    </row>
    <row r="1010" spans="1:34" x14ac:dyDescent="0.35">
      <c r="A1010" t="s">
        <v>1038</v>
      </c>
      <c r="C1010" s="26" t="s">
        <v>3440</v>
      </c>
      <c r="D1010" s="26" t="s">
        <v>3645</v>
      </c>
      <c r="E1010" s="19">
        <v>38400</v>
      </c>
      <c r="F1010" s="26" t="s">
        <v>3636</v>
      </c>
      <c r="G1010" s="26" t="s">
        <v>3442</v>
      </c>
      <c r="H1010" s="19" t="str">
        <f>VLOOKUP(E1010,Subjective!$A$5:$B$1439,2,FALSE)</f>
        <v>WDU E&amp;T Contracts with Universities</v>
      </c>
      <c r="I1010" s="44">
        <v>215358</v>
      </c>
      <c r="J1010" s="45"/>
      <c r="K1010" s="45">
        <f t="shared" si="136"/>
        <v>215358</v>
      </c>
      <c r="L1010" s="45"/>
      <c r="M1010" s="45"/>
      <c r="N1010" s="45"/>
      <c r="O1010" s="45"/>
      <c r="P1010" s="45"/>
      <c r="Q1010" s="45"/>
      <c r="R1010" s="45"/>
      <c r="S1010" s="45"/>
      <c r="T1010" s="45"/>
      <c r="U1010" s="45"/>
      <c r="V1010" s="45"/>
      <c r="W1010" s="46">
        <f t="shared" si="137"/>
        <v>0</v>
      </c>
      <c r="X1010" s="45">
        <f t="shared" si="138"/>
        <v>0</v>
      </c>
      <c r="Y1010" s="45">
        <f t="shared" si="144"/>
        <v>0</v>
      </c>
      <c r="Z1010" s="46">
        <f t="shared" si="139"/>
        <v>0</v>
      </c>
      <c r="AA1010" s="46">
        <f t="shared" si="140"/>
        <v>0</v>
      </c>
      <c r="AB1010" s="46">
        <f t="shared" si="141"/>
        <v>215358</v>
      </c>
      <c r="AC1010" s="45"/>
      <c r="AF1010" s="33">
        <f t="shared" si="142"/>
        <v>0</v>
      </c>
      <c r="AH1010" s="24">
        <f t="shared" si="143"/>
        <v>0</v>
      </c>
    </row>
    <row r="1011" spans="1:34" x14ac:dyDescent="0.35">
      <c r="A1011" t="s">
        <v>1039</v>
      </c>
      <c r="C1011" s="26" t="s">
        <v>3440</v>
      </c>
      <c r="D1011" s="26" t="s">
        <v>3646</v>
      </c>
      <c r="E1011" s="19">
        <v>32240</v>
      </c>
      <c r="F1011" s="26" t="s">
        <v>3441</v>
      </c>
      <c r="G1011" s="26" t="s">
        <v>3442</v>
      </c>
      <c r="H1011" s="19" t="str">
        <f>VLOOKUP(E1011,Subjective!$A$5:$B$1439,2,FALSE)</f>
        <v>Hotel Services - External Contracts : Other</v>
      </c>
      <c r="I1011" s="44">
        <v>5998.8</v>
      </c>
      <c r="J1011" s="45"/>
      <c r="K1011" s="45">
        <f t="shared" si="136"/>
        <v>5998.8</v>
      </c>
      <c r="L1011" s="45"/>
      <c r="M1011" s="45"/>
      <c r="N1011" s="45"/>
      <c r="O1011" s="45"/>
      <c r="P1011" s="45"/>
      <c r="Q1011" s="45"/>
      <c r="R1011" s="45"/>
      <c r="S1011" s="45"/>
      <c r="T1011" s="45"/>
      <c r="U1011" s="45"/>
      <c r="V1011" s="45"/>
      <c r="W1011" s="46">
        <f t="shared" si="137"/>
        <v>0</v>
      </c>
      <c r="X1011" s="45">
        <f t="shared" si="138"/>
        <v>0</v>
      </c>
      <c r="Y1011" s="45">
        <f t="shared" si="144"/>
        <v>0</v>
      </c>
      <c r="Z1011" s="46">
        <f t="shared" si="139"/>
        <v>0</v>
      </c>
      <c r="AA1011" s="46">
        <f t="shared" si="140"/>
        <v>0</v>
      </c>
      <c r="AB1011" s="46">
        <f t="shared" si="141"/>
        <v>5998.8</v>
      </c>
      <c r="AC1011" s="45"/>
      <c r="AF1011" s="33">
        <f t="shared" si="142"/>
        <v>0</v>
      </c>
      <c r="AH1011" s="24">
        <f t="shared" si="143"/>
        <v>0</v>
      </c>
    </row>
    <row r="1012" spans="1:34" x14ac:dyDescent="0.35">
      <c r="A1012" t="s">
        <v>1040</v>
      </c>
      <c r="C1012" s="26" t="s">
        <v>3440</v>
      </c>
      <c r="D1012" s="26" t="s">
        <v>3646</v>
      </c>
      <c r="E1012" s="19">
        <v>34260</v>
      </c>
      <c r="F1012" s="26" t="s">
        <v>3441</v>
      </c>
      <c r="G1012" s="26" t="s">
        <v>3442</v>
      </c>
      <c r="H1012" s="19" t="str">
        <f>VLOOKUP(E1012,Subjective!$A$5:$B$1439,2,FALSE)</f>
        <v>School Of Nursing</v>
      </c>
      <c r="I1012" s="44">
        <v>2775</v>
      </c>
      <c r="J1012" s="45"/>
      <c r="K1012" s="45">
        <f t="shared" si="136"/>
        <v>2775</v>
      </c>
      <c r="L1012" s="45"/>
      <c r="M1012" s="45"/>
      <c r="N1012" s="45"/>
      <c r="O1012" s="45"/>
      <c r="P1012" s="45"/>
      <c r="Q1012" s="45"/>
      <c r="R1012" s="45"/>
      <c r="S1012" s="45"/>
      <c r="T1012" s="45"/>
      <c r="U1012" s="45"/>
      <c r="V1012" s="45"/>
      <c r="W1012" s="46">
        <f t="shared" si="137"/>
        <v>0</v>
      </c>
      <c r="X1012" s="45">
        <f t="shared" si="138"/>
        <v>0</v>
      </c>
      <c r="Y1012" s="45">
        <f t="shared" si="144"/>
        <v>0</v>
      </c>
      <c r="Z1012" s="46">
        <f t="shared" si="139"/>
        <v>0</v>
      </c>
      <c r="AA1012" s="46">
        <f t="shared" si="140"/>
        <v>0</v>
      </c>
      <c r="AB1012" s="46">
        <f t="shared" si="141"/>
        <v>2775</v>
      </c>
      <c r="AC1012" s="45"/>
      <c r="AF1012" s="33">
        <f t="shared" si="142"/>
        <v>0</v>
      </c>
      <c r="AH1012" s="24">
        <f t="shared" si="143"/>
        <v>0</v>
      </c>
    </row>
    <row r="1013" spans="1:34" x14ac:dyDescent="0.35">
      <c r="A1013" t="s">
        <v>1041</v>
      </c>
      <c r="C1013" s="26" t="s">
        <v>3440</v>
      </c>
      <c r="D1013" s="26" t="s">
        <v>3646</v>
      </c>
      <c r="E1013" s="19">
        <v>38400</v>
      </c>
      <c r="F1013" s="26" t="s">
        <v>3467</v>
      </c>
      <c r="G1013" s="26" t="s">
        <v>3450</v>
      </c>
      <c r="H1013" s="19" t="str">
        <f>VLOOKUP(E1013,Subjective!$A$5:$B$1439,2,FALSE)</f>
        <v>WDU E&amp;T Contracts with Universities</v>
      </c>
      <c r="I1013" s="44">
        <v>241092</v>
      </c>
      <c r="J1013" s="45"/>
      <c r="K1013" s="45">
        <f t="shared" si="136"/>
        <v>241092</v>
      </c>
      <c r="L1013" s="45"/>
      <c r="M1013" s="45"/>
      <c r="N1013" s="45"/>
      <c r="O1013" s="45"/>
      <c r="P1013" s="45"/>
      <c r="Q1013" s="45"/>
      <c r="R1013" s="45"/>
      <c r="S1013" s="45"/>
      <c r="T1013" s="45"/>
      <c r="U1013" s="45"/>
      <c r="V1013" s="45"/>
      <c r="W1013" s="46">
        <f t="shared" si="137"/>
        <v>0</v>
      </c>
      <c r="X1013" s="45">
        <f t="shared" si="138"/>
        <v>0</v>
      </c>
      <c r="Y1013" s="45">
        <f t="shared" si="144"/>
        <v>0</v>
      </c>
      <c r="Z1013" s="46">
        <f t="shared" si="139"/>
        <v>0</v>
      </c>
      <c r="AA1013" s="46">
        <f t="shared" si="140"/>
        <v>0</v>
      </c>
      <c r="AB1013" s="46">
        <f t="shared" si="141"/>
        <v>241092</v>
      </c>
      <c r="AC1013" s="45"/>
      <c r="AF1013" s="33">
        <f t="shared" si="142"/>
        <v>0</v>
      </c>
      <c r="AH1013" s="24">
        <f t="shared" si="143"/>
        <v>0</v>
      </c>
    </row>
    <row r="1014" spans="1:34" x14ac:dyDescent="0.35">
      <c r="A1014" t="s">
        <v>1042</v>
      </c>
      <c r="C1014" s="26" t="s">
        <v>3440</v>
      </c>
      <c r="D1014" s="26" t="s">
        <v>3646</v>
      </c>
      <c r="E1014" s="19">
        <v>38400</v>
      </c>
      <c r="F1014" s="26" t="s">
        <v>3469</v>
      </c>
      <c r="G1014" s="26" t="s">
        <v>3449</v>
      </c>
      <c r="H1014" s="19" t="str">
        <f>VLOOKUP(E1014,Subjective!$A$5:$B$1439,2,FALSE)</f>
        <v>WDU E&amp;T Contracts with Universities</v>
      </c>
      <c r="I1014" s="44">
        <v>27700</v>
      </c>
      <c r="J1014" s="45"/>
      <c r="K1014" s="45">
        <f t="shared" si="136"/>
        <v>27700</v>
      </c>
      <c r="L1014" s="45"/>
      <c r="M1014" s="45"/>
      <c r="N1014" s="45"/>
      <c r="O1014" s="45"/>
      <c r="P1014" s="45"/>
      <c r="Q1014" s="45"/>
      <c r="R1014" s="45"/>
      <c r="S1014" s="45"/>
      <c r="T1014" s="45"/>
      <c r="U1014" s="45"/>
      <c r="V1014" s="45"/>
      <c r="W1014" s="46">
        <f t="shared" si="137"/>
        <v>0</v>
      </c>
      <c r="X1014" s="45">
        <f t="shared" si="138"/>
        <v>0</v>
      </c>
      <c r="Y1014" s="45">
        <f t="shared" si="144"/>
        <v>0</v>
      </c>
      <c r="Z1014" s="46">
        <f t="shared" si="139"/>
        <v>0</v>
      </c>
      <c r="AA1014" s="46">
        <f t="shared" si="140"/>
        <v>0</v>
      </c>
      <c r="AB1014" s="46">
        <f t="shared" si="141"/>
        <v>27700</v>
      </c>
      <c r="AC1014" s="45"/>
      <c r="AF1014" s="33">
        <f t="shared" si="142"/>
        <v>0</v>
      </c>
      <c r="AH1014" s="24">
        <f t="shared" si="143"/>
        <v>0</v>
      </c>
    </row>
    <row r="1015" spans="1:34" x14ac:dyDescent="0.35">
      <c r="A1015" t="s">
        <v>1043</v>
      </c>
      <c r="C1015" s="26" t="s">
        <v>3440</v>
      </c>
      <c r="D1015" s="26" t="s">
        <v>3646</v>
      </c>
      <c r="E1015" s="19">
        <v>38400</v>
      </c>
      <c r="F1015" s="26" t="s">
        <v>3471</v>
      </c>
      <c r="G1015" s="26" t="s">
        <v>3453</v>
      </c>
      <c r="H1015" s="19" t="str">
        <f>VLOOKUP(E1015,Subjective!$A$5:$B$1439,2,FALSE)</f>
        <v>WDU E&amp;T Contracts with Universities</v>
      </c>
      <c r="I1015" s="44">
        <v>30067</v>
      </c>
      <c r="J1015" s="45"/>
      <c r="K1015" s="45">
        <f t="shared" si="136"/>
        <v>30067</v>
      </c>
      <c r="L1015" s="45"/>
      <c r="M1015" s="45"/>
      <c r="N1015" s="45"/>
      <c r="O1015" s="45"/>
      <c r="P1015" s="45"/>
      <c r="Q1015" s="45"/>
      <c r="R1015" s="45"/>
      <c r="S1015" s="45"/>
      <c r="T1015" s="45"/>
      <c r="U1015" s="45"/>
      <c r="V1015" s="45"/>
      <c r="W1015" s="46">
        <f t="shared" si="137"/>
        <v>0</v>
      </c>
      <c r="X1015" s="45">
        <f t="shared" si="138"/>
        <v>0</v>
      </c>
      <c r="Y1015" s="45">
        <f t="shared" si="144"/>
        <v>0</v>
      </c>
      <c r="Z1015" s="46">
        <f t="shared" si="139"/>
        <v>0</v>
      </c>
      <c r="AA1015" s="46">
        <f t="shared" si="140"/>
        <v>0</v>
      </c>
      <c r="AB1015" s="46">
        <f t="shared" si="141"/>
        <v>30067</v>
      </c>
      <c r="AC1015" s="45"/>
      <c r="AF1015" s="33">
        <f t="shared" si="142"/>
        <v>0</v>
      </c>
      <c r="AH1015" s="24">
        <f t="shared" si="143"/>
        <v>0</v>
      </c>
    </row>
    <row r="1016" spans="1:34" x14ac:dyDescent="0.35">
      <c r="A1016" t="s">
        <v>1044</v>
      </c>
      <c r="C1016" s="26" t="s">
        <v>3440</v>
      </c>
      <c r="D1016" s="26" t="s">
        <v>3646</v>
      </c>
      <c r="E1016" s="19">
        <v>38400</v>
      </c>
      <c r="F1016" s="26" t="s">
        <v>3557</v>
      </c>
      <c r="G1016" s="26" t="s">
        <v>3442</v>
      </c>
      <c r="H1016" s="19" t="str">
        <f>VLOOKUP(E1016,Subjective!$A$5:$B$1439,2,FALSE)</f>
        <v>WDU E&amp;T Contracts with Universities</v>
      </c>
      <c r="I1016" s="44">
        <v>5577</v>
      </c>
      <c r="J1016" s="45"/>
      <c r="K1016" s="45">
        <f t="shared" si="136"/>
        <v>5577</v>
      </c>
      <c r="L1016" s="45"/>
      <c r="M1016" s="45"/>
      <c r="N1016" s="45"/>
      <c r="O1016" s="45"/>
      <c r="P1016" s="45"/>
      <c r="Q1016" s="45"/>
      <c r="R1016" s="45"/>
      <c r="S1016" s="45"/>
      <c r="T1016" s="45"/>
      <c r="U1016" s="45"/>
      <c r="V1016" s="45"/>
      <c r="W1016" s="46">
        <f t="shared" si="137"/>
        <v>0</v>
      </c>
      <c r="X1016" s="45">
        <f t="shared" si="138"/>
        <v>0</v>
      </c>
      <c r="Y1016" s="45">
        <f t="shared" si="144"/>
        <v>0</v>
      </c>
      <c r="Z1016" s="46">
        <f t="shared" si="139"/>
        <v>0</v>
      </c>
      <c r="AA1016" s="46">
        <f t="shared" si="140"/>
        <v>0</v>
      </c>
      <c r="AB1016" s="46">
        <f t="shared" si="141"/>
        <v>5577</v>
      </c>
      <c r="AC1016" s="45"/>
      <c r="AF1016" s="33">
        <f t="shared" si="142"/>
        <v>0</v>
      </c>
      <c r="AH1016" s="24">
        <f t="shared" si="143"/>
        <v>0</v>
      </c>
    </row>
    <row r="1017" spans="1:34" x14ac:dyDescent="0.35">
      <c r="A1017" t="s">
        <v>1045</v>
      </c>
      <c r="C1017" s="26" t="s">
        <v>3440</v>
      </c>
      <c r="D1017" s="26" t="s">
        <v>3646</v>
      </c>
      <c r="E1017" s="19">
        <v>38400</v>
      </c>
      <c r="F1017" s="26" t="s">
        <v>3647</v>
      </c>
      <c r="G1017" s="26" t="s">
        <v>3454</v>
      </c>
      <c r="H1017" s="19" t="str">
        <f>VLOOKUP(E1017,Subjective!$A$5:$B$1439,2,FALSE)</f>
        <v>WDU E&amp;T Contracts with Universities</v>
      </c>
      <c r="I1017" s="44">
        <v>10000</v>
      </c>
      <c r="J1017" s="45"/>
      <c r="K1017" s="45">
        <f t="shared" si="136"/>
        <v>10000</v>
      </c>
      <c r="L1017" s="45"/>
      <c r="M1017" s="45"/>
      <c r="N1017" s="45"/>
      <c r="O1017" s="45"/>
      <c r="P1017" s="45"/>
      <c r="Q1017" s="45"/>
      <c r="R1017" s="45"/>
      <c r="S1017" s="45"/>
      <c r="T1017" s="45"/>
      <c r="U1017" s="45"/>
      <c r="V1017" s="45"/>
      <c r="W1017" s="46">
        <f t="shared" si="137"/>
        <v>0</v>
      </c>
      <c r="X1017" s="45">
        <f t="shared" si="138"/>
        <v>0</v>
      </c>
      <c r="Y1017" s="45">
        <f t="shared" si="144"/>
        <v>0</v>
      </c>
      <c r="Z1017" s="46">
        <f t="shared" si="139"/>
        <v>0</v>
      </c>
      <c r="AA1017" s="46">
        <f t="shared" si="140"/>
        <v>0</v>
      </c>
      <c r="AB1017" s="46">
        <f t="shared" si="141"/>
        <v>10000</v>
      </c>
      <c r="AC1017" s="45"/>
      <c r="AF1017" s="33">
        <f t="shared" si="142"/>
        <v>0</v>
      </c>
      <c r="AH1017" s="24">
        <f t="shared" si="143"/>
        <v>0</v>
      </c>
    </row>
    <row r="1018" spans="1:34" x14ac:dyDescent="0.35">
      <c r="A1018" t="s">
        <v>1046</v>
      </c>
      <c r="C1018" s="26" t="s">
        <v>3440</v>
      </c>
      <c r="D1018" s="26" t="s">
        <v>3646</v>
      </c>
      <c r="E1018" s="19">
        <v>38410</v>
      </c>
      <c r="F1018" s="26" t="s">
        <v>3441</v>
      </c>
      <c r="G1018" s="26" t="s">
        <v>3442</v>
      </c>
      <c r="H1018" s="19" t="str">
        <f>VLOOKUP(E1018,Subjective!$A$5:$B$1439,2,FALSE)</f>
        <v>WDU Student Salary Reimbursements</v>
      </c>
      <c r="I1018" s="44">
        <v>2228.12</v>
      </c>
      <c r="J1018" s="45"/>
      <c r="K1018" s="45">
        <f t="shared" si="136"/>
        <v>2228.12</v>
      </c>
      <c r="L1018" s="45"/>
      <c r="M1018" s="45"/>
      <c r="N1018" s="45"/>
      <c r="O1018" s="45"/>
      <c r="P1018" s="45"/>
      <c r="Q1018" s="45"/>
      <c r="R1018" s="45"/>
      <c r="S1018" s="45"/>
      <c r="T1018" s="45"/>
      <c r="U1018" s="45"/>
      <c r="V1018" s="45"/>
      <c r="W1018" s="46">
        <f t="shared" si="137"/>
        <v>0</v>
      </c>
      <c r="X1018" s="45">
        <f t="shared" si="138"/>
        <v>0</v>
      </c>
      <c r="Y1018" s="45">
        <f t="shared" si="144"/>
        <v>0</v>
      </c>
      <c r="Z1018" s="46">
        <f t="shared" si="139"/>
        <v>0</v>
      </c>
      <c r="AA1018" s="46">
        <f t="shared" si="140"/>
        <v>0</v>
      </c>
      <c r="AB1018" s="46">
        <f t="shared" si="141"/>
        <v>2228.12</v>
      </c>
      <c r="AC1018" s="45"/>
      <c r="AF1018" s="33">
        <f t="shared" si="142"/>
        <v>0</v>
      </c>
      <c r="AH1018" s="24">
        <f t="shared" si="143"/>
        <v>0</v>
      </c>
    </row>
    <row r="1019" spans="1:34" x14ac:dyDescent="0.35">
      <c r="A1019" t="s">
        <v>1047</v>
      </c>
      <c r="C1019" s="26" t="s">
        <v>3440</v>
      </c>
      <c r="D1019" s="26" t="s">
        <v>3646</v>
      </c>
      <c r="E1019" s="19">
        <v>38410</v>
      </c>
      <c r="F1019" s="26" t="s">
        <v>3468</v>
      </c>
      <c r="G1019" s="26" t="s">
        <v>3452</v>
      </c>
      <c r="H1019" s="19" t="str">
        <f>VLOOKUP(E1019,Subjective!$A$5:$B$1439,2,FALSE)</f>
        <v>WDU Student Salary Reimbursements</v>
      </c>
      <c r="I1019" s="44">
        <v>-10232.950000000001</v>
      </c>
      <c r="J1019" s="45"/>
      <c r="K1019" s="45">
        <f t="shared" si="136"/>
        <v>-10232.950000000001</v>
      </c>
      <c r="L1019" s="45"/>
      <c r="M1019" s="45"/>
      <c r="N1019" s="45"/>
      <c r="O1019" s="45"/>
      <c r="P1019" s="45"/>
      <c r="Q1019" s="45"/>
      <c r="R1019" s="45"/>
      <c r="S1019" s="45"/>
      <c r="T1019" s="45"/>
      <c r="U1019" s="45"/>
      <c r="V1019" s="45"/>
      <c r="W1019" s="46">
        <f t="shared" si="137"/>
        <v>0</v>
      </c>
      <c r="X1019" s="45">
        <f t="shared" si="138"/>
        <v>0</v>
      </c>
      <c r="Y1019" s="45">
        <f t="shared" si="144"/>
        <v>0</v>
      </c>
      <c r="Z1019" s="46">
        <f t="shared" si="139"/>
        <v>0</v>
      </c>
      <c r="AA1019" s="46">
        <f t="shared" si="140"/>
        <v>0</v>
      </c>
      <c r="AB1019" s="46">
        <f t="shared" si="141"/>
        <v>-10232.950000000001</v>
      </c>
      <c r="AC1019" s="45"/>
      <c r="AF1019" s="33">
        <f t="shared" si="142"/>
        <v>0</v>
      </c>
      <c r="AH1019" s="24">
        <f t="shared" si="143"/>
        <v>0</v>
      </c>
    </row>
    <row r="1020" spans="1:34" x14ac:dyDescent="0.35">
      <c r="A1020" t="s">
        <v>1048</v>
      </c>
      <c r="C1020" s="26" t="s">
        <v>3440</v>
      </c>
      <c r="D1020" s="26" t="s">
        <v>3646</v>
      </c>
      <c r="E1020" s="19">
        <v>38410</v>
      </c>
      <c r="F1020" s="26" t="s">
        <v>3470</v>
      </c>
      <c r="G1020" s="26" t="s">
        <v>3445</v>
      </c>
      <c r="H1020" s="19" t="str">
        <f>VLOOKUP(E1020,Subjective!$A$5:$B$1439,2,FALSE)</f>
        <v>WDU Student Salary Reimbursements</v>
      </c>
      <c r="I1020" s="44">
        <v>15440.08</v>
      </c>
      <c r="J1020" s="45"/>
      <c r="K1020" s="45">
        <f t="shared" si="136"/>
        <v>15440.08</v>
      </c>
      <c r="L1020" s="45"/>
      <c r="M1020" s="45"/>
      <c r="N1020" s="45"/>
      <c r="O1020" s="45"/>
      <c r="P1020" s="45"/>
      <c r="Q1020" s="45"/>
      <c r="R1020" s="45"/>
      <c r="S1020" s="45"/>
      <c r="T1020" s="45"/>
      <c r="U1020" s="45"/>
      <c r="V1020" s="45"/>
      <c r="W1020" s="46">
        <f t="shared" si="137"/>
        <v>0</v>
      </c>
      <c r="X1020" s="45">
        <f t="shared" si="138"/>
        <v>0</v>
      </c>
      <c r="Y1020" s="45">
        <f t="shared" si="144"/>
        <v>0</v>
      </c>
      <c r="Z1020" s="46">
        <f t="shared" si="139"/>
        <v>0</v>
      </c>
      <c r="AA1020" s="46">
        <f t="shared" si="140"/>
        <v>0</v>
      </c>
      <c r="AB1020" s="46">
        <f t="shared" si="141"/>
        <v>15440.08</v>
      </c>
      <c r="AC1020" s="45"/>
      <c r="AF1020" s="33">
        <f t="shared" si="142"/>
        <v>0</v>
      </c>
      <c r="AH1020" s="24">
        <f t="shared" si="143"/>
        <v>0</v>
      </c>
    </row>
    <row r="1021" spans="1:34" x14ac:dyDescent="0.35">
      <c r="A1021" t="s">
        <v>1049</v>
      </c>
      <c r="C1021" s="26" t="s">
        <v>3440</v>
      </c>
      <c r="D1021" s="26" t="s">
        <v>3648</v>
      </c>
      <c r="E1021" s="19">
        <v>33650</v>
      </c>
      <c r="F1021" s="26" t="s">
        <v>3441</v>
      </c>
      <c r="G1021" s="26" t="s">
        <v>3442</v>
      </c>
      <c r="H1021" s="19" t="str">
        <f>VLOOKUP(E1021,Subjective!$A$5:$B$1439,2,FALSE)</f>
        <v>Training Travel &amp; Subsistence</v>
      </c>
      <c r="I1021" s="44">
        <v>400.84</v>
      </c>
      <c r="J1021" s="45"/>
      <c r="K1021" s="45">
        <f t="shared" si="136"/>
        <v>400.84</v>
      </c>
      <c r="L1021" s="45"/>
      <c r="M1021" s="45"/>
      <c r="N1021" s="45"/>
      <c r="O1021" s="45"/>
      <c r="P1021" s="45"/>
      <c r="Q1021" s="45"/>
      <c r="R1021" s="45"/>
      <c r="S1021" s="45"/>
      <c r="T1021" s="45"/>
      <c r="U1021" s="45"/>
      <c r="V1021" s="45"/>
      <c r="W1021" s="46">
        <f t="shared" si="137"/>
        <v>0</v>
      </c>
      <c r="X1021" s="45">
        <f t="shared" si="138"/>
        <v>0</v>
      </c>
      <c r="Y1021" s="45">
        <f t="shared" si="144"/>
        <v>0</v>
      </c>
      <c r="Z1021" s="46">
        <f t="shared" si="139"/>
        <v>0</v>
      </c>
      <c r="AA1021" s="46">
        <f t="shared" si="140"/>
        <v>0</v>
      </c>
      <c r="AB1021" s="46">
        <f t="shared" si="141"/>
        <v>400.84</v>
      </c>
      <c r="AC1021" s="45"/>
      <c r="AF1021" s="33">
        <f t="shared" si="142"/>
        <v>0</v>
      </c>
      <c r="AH1021" s="24">
        <f t="shared" si="143"/>
        <v>0</v>
      </c>
    </row>
    <row r="1022" spans="1:34" x14ac:dyDescent="0.35">
      <c r="A1022" t="s">
        <v>1050</v>
      </c>
      <c r="C1022" s="26" t="s">
        <v>3440</v>
      </c>
      <c r="D1022" s="26" t="s">
        <v>3648</v>
      </c>
      <c r="E1022" s="19">
        <v>34200</v>
      </c>
      <c r="F1022" s="26" t="s">
        <v>3441</v>
      </c>
      <c r="G1022" s="26" t="s">
        <v>3442</v>
      </c>
      <c r="H1022" s="19" t="str">
        <f>VLOOKUP(E1022,Subjective!$A$5:$B$1439,2,FALSE)</f>
        <v>Training Expenses</v>
      </c>
      <c r="I1022" s="44">
        <v>900.01</v>
      </c>
      <c r="J1022" s="45"/>
      <c r="K1022" s="45">
        <f t="shared" si="136"/>
        <v>900.01</v>
      </c>
      <c r="L1022" s="45"/>
      <c r="M1022" s="45"/>
      <c r="N1022" s="45"/>
      <c r="O1022" s="45"/>
      <c r="P1022" s="45"/>
      <c r="Q1022" s="45"/>
      <c r="R1022" s="45"/>
      <c r="S1022" s="45"/>
      <c r="T1022" s="45"/>
      <c r="U1022" s="45"/>
      <c r="V1022" s="45"/>
      <c r="W1022" s="46">
        <f t="shared" si="137"/>
        <v>0</v>
      </c>
      <c r="X1022" s="45">
        <f t="shared" si="138"/>
        <v>0</v>
      </c>
      <c r="Y1022" s="45">
        <f t="shared" si="144"/>
        <v>0</v>
      </c>
      <c r="Z1022" s="46">
        <f t="shared" si="139"/>
        <v>0</v>
      </c>
      <c r="AA1022" s="46">
        <f t="shared" si="140"/>
        <v>0</v>
      </c>
      <c r="AB1022" s="46">
        <f t="shared" si="141"/>
        <v>900.01</v>
      </c>
      <c r="AC1022" s="45"/>
      <c r="AF1022" s="33">
        <f t="shared" si="142"/>
        <v>0</v>
      </c>
      <c r="AH1022" s="24">
        <f t="shared" si="143"/>
        <v>0</v>
      </c>
    </row>
    <row r="1023" spans="1:34" x14ac:dyDescent="0.35">
      <c r="A1023" t="s">
        <v>1051</v>
      </c>
      <c r="C1023" s="26" t="s">
        <v>3440</v>
      </c>
      <c r="D1023" s="26" t="s">
        <v>3648</v>
      </c>
      <c r="E1023" s="19">
        <v>34220</v>
      </c>
      <c r="F1023" s="26" t="s">
        <v>3441</v>
      </c>
      <c r="G1023" s="26" t="s">
        <v>3442</v>
      </c>
      <c r="H1023" s="19" t="str">
        <f>VLOOKUP(E1023,Subjective!$A$5:$B$1439,2,FALSE)</f>
        <v>Conferences And Seminars</v>
      </c>
      <c r="I1023" s="44">
        <v>1080.01</v>
      </c>
      <c r="J1023" s="45"/>
      <c r="K1023" s="45">
        <f t="shared" si="136"/>
        <v>1080.01</v>
      </c>
      <c r="L1023" s="45"/>
      <c r="M1023" s="45"/>
      <c r="N1023" s="45"/>
      <c r="O1023" s="45"/>
      <c r="P1023" s="45"/>
      <c r="Q1023" s="45"/>
      <c r="R1023" s="45"/>
      <c r="S1023" s="45"/>
      <c r="T1023" s="45"/>
      <c r="U1023" s="45"/>
      <c r="V1023" s="45"/>
      <c r="W1023" s="46">
        <f t="shared" si="137"/>
        <v>0</v>
      </c>
      <c r="X1023" s="45">
        <f t="shared" si="138"/>
        <v>0</v>
      </c>
      <c r="Y1023" s="45">
        <f t="shared" si="144"/>
        <v>0</v>
      </c>
      <c r="Z1023" s="46">
        <f t="shared" si="139"/>
        <v>0</v>
      </c>
      <c r="AA1023" s="46">
        <f t="shared" si="140"/>
        <v>0</v>
      </c>
      <c r="AB1023" s="46">
        <f t="shared" si="141"/>
        <v>1080.01</v>
      </c>
      <c r="AC1023" s="45"/>
      <c r="AF1023" s="33">
        <f t="shared" si="142"/>
        <v>0</v>
      </c>
      <c r="AH1023" s="24">
        <f t="shared" si="143"/>
        <v>0</v>
      </c>
    </row>
    <row r="1024" spans="1:34" x14ac:dyDescent="0.35">
      <c r="A1024" t="s">
        <v>1052</v>
      </c>
      <c r="C1024" s="26" t="s">
        <v>3440</v>
      </c>
      <c r="D1024" s="26" t="s">
        <v>3648</v>
      </c>
      <c r="E1024" s="19">
        <v>37470</v>
      </c>
      <c r="F1024" s="26" t="s">
        <v>3441</v>
      </c>
      <c r="G1024" s="26" t="s">
        <v>3442</v>
      </c>
      <c r="H1024" s="19" t="str">
        <f>VLOOKUP(E1024,Subjective!$A$5:$B$1439,2,FALSE)</f>
        <v>Miscellaneous Expenditure</v>
      </c>
      <c r="I1024" s="44">
        <v>3</v>
      </c>
      <c r="J1024" s="45"/>
      <c r="K1024" s="45">
        <f t="shared" si="136"/>
        <v>3</v>
      </c>
      <c r="L1024" s="45"/>
      <c r="M1024" s="45"/>
      <c r="N1024" s="45"/>
      <c r="O1024" s="45"/>
      <c r="P1024" s="45"/>
      <c r="Q1024" s="45"/>
      <c r="R1024" s="45"/>
      <c r="S1024" s="45"/>
      <c r="T1024" s="45"/>
      <c r="U1024" s="45"/>
      <c r="V1024" s="45"/>
      <c r="W1024" s="46">
        <f t="shared" si="137"/>
        <v>0</v>
      </c>
      <c r="X1024" s="45">
        <f t="shared" si="138"/>
        <v>0</v>
      </c>
      <c r="Y1024" s="45">
        <f t="shared" si="144"/>
        <v>0</v>
      </c>
      <c r="Z1024" s="46">
        <f t="shared" si="139"/>
        <v>0</v>
      </c>
      <c r="AA1024" s="46">
        <f t="shared" si="140"/>
        <v>0</v>
      </c>
      <c r="AB1024" s="46">
        <f t="shared" si="141"/>
        <v>3</v>
      </c>
      <c r="AC1024" s="45"/>
      <c r="AF1024" s="33">
        <f t="shared" si="142"/>
        <v>0</v>
      </c>
      <c r="AH1024" s="24">
        <f t="shared" si="143"/>
        <v>0</v>
      </c>
    </row>
    <row r="1025" spans="1:34" x14ac:dyDescent="0.35">
      <c r="A1025" t="s">
        <v>1053</v>
      </c>
      <c r="C1025" s="26" t="s">
        <v>3440</v>
      </c>
      <c r="D1025" s="26" t="s">
        <v>3649</v>
      </c>
      <c r="E1025" s="19">
        <v>38400</v>
      </c>
      <c r="F1025" s="26" t="s">
        <v>3471</v>
      </c>
      <c r="G1025" s="26" t="s">
        <v>3451</v>
      </c>
      <c r="H1025" s="19" t="str">
        <f>VLOOKUP(E1025,Subjective!$A$5:$B$1439,2,FALSE)</f>
        <v>WDU E&amp;T Contracts with Universities</v>
      </c>
      <c r="I1025" s="44">
        <v>24999</v>
      </c>
      <c r="J1025" s="45"/>
      <c r="K1025" s="45">
        <f t="shared" si="136"/>
        <v>24999</v>
      </c>
      <c r="L1025" s="45"/>
      <c r="M1025" s="45"/>
      <c r="N1025" s="45"/>
      <c r="O1025" s="45"/>
      <c r="P1025" s="45"/>
      <c r="Q1025" s="45"/>
      <c r="R1025" s="45"/>
      <c r="S1025" s="45"/>
      <c r="T1025" s="45"/>
      <c r="U1025" s="45"/>
      <c r="V1025" s="45"/>
      <c r="W1025" s="46">
        <f t="shared" si="137"/>
        <v>0</v>
      </c>
      <c r="X1025" s="45">
        <f t="shared" si="138"/>
        <v>0</v>
      </c>
      <c r="Y1025" s="45">
        <f t="shared" si="144"/>
        <v>0</v>
      </c>
      <c r="Z1025" s="46">
        <f t="shared" si="139"/>
        <v>0</v>
      </c>
      <c r="AA1025" s="46">
        <f t="shared" si="140"/>
        <v>0</v>
      </c>
      <c r="AB1025" s="46">
        <f t="shared" si="141"/>
        <v>24999</v>
      </c>
      <c r="AC1025" s="45"/>
      <c r="AF1025" s="33">
        <f t="shared" si="142"/>
        <v>0</v>
      </c>
      <c r="AH1025" s="24">
        <f t="shared" si="143"/>
        <v>0</v>
      </c>
    </row>
    <row r="1026" spans="1:34" x14ac:dyDescent="0.35">
      <c r="A1026" t="s">
        <v>1054</v>
      </c>
      <c r="C1026" s="26" t="s">
        <v>3440</v>
      </c>
      <c r="D1026" s="26" t="s">
        <v>3649</v>
      </c>
      <c r="E1026" s="19">
        <v>38400</v>
      </c>
      <c r="F1026" s="26" t="s">
        <v>3636</v>
      </c>
      <c r="G1026" s="26" t="s">
        <v>3442</v>
      </c>
      <c r="H1026" s="19" t="str">
        <f>VLOOKUP(E1026,Subjective!$A$5:$B$1439,2,FALSE)</f>
        <v>WDU E&amp;T Contracts with Universities</v>
      </c>
      <c r="I1026" s="44">
        <v>104814</v>
      </c>
      <c r="J1026" s="45"/>
      <c r="K1026" s="45">
        <f t="shared" si="136"/>
        <v>104814</v>
      </c>
      <c r="L1026" s="45"/>
      <c r="M1026" s="45"/>
      <c r="N1026" s="45"/>
      <c r="O1026" s="45"/>
      <c r="P1026" s="45"/>
      <c r="Q1026" s="45"/>
      <c r="R1026" s="45"/>
      <c r="S1026" s="45"/>
      <c r="T1026" s="45"/>
      <c r="U1026" s="45"/>
      <c r="V1026" s="45"/>
      <c r="W1026" s="46">
        <f t="shared" si="137"/>
        <v>0</v>
      </c>
      <c r="X1026" s="45">
        <f t="shared" si="138"/>
        <v>0</v>
      </c>
      <c r="Y1026" s="45">
        <f t="shared" si="144"/>
        <v>0</v>
      </c>
      <c r="Z1026" s="46">
        <f t="shared" si="139"/>
        <v>0</v>
      </c>
      <c r="AA1026" s="46">
        <f t="shared" si="140"/>
        <v>0</v>
      </c>
      <c r="AB1026" s="46">
        <f t="shared" si="141"/>
        <v>104814</v>
      </c>
      <c r="AC1026" s="45"/>
      <c r="AF1026" s="33">
        <f t="shared" si="142"/>
        <v>0</v>
      </c>
      <c r="AH1026" s="24">
        <f t="shared" si="143"/>
        <v>0</v>
      </c>
    </row>
    <row r="1027" spans="1:34" x14ac:dyDescent="0.35">
      <c r="A1027" t="s">
        <v>1055</v>
      </c>
      <c r="C1027" s="26" t="s">
        <v>3440</v>
      </c>
      <c r="D1027" s="26" t="s">
        <v>3650</v>
      </c>
      <c r="E1027" s="19">
        <v>33650</v>
      </c>
      <c r="F1027" s="26" t="s">
        <v>3466</v>
      </c>
      <c r="G1027" s="26" t="s">
        <v>3448</v>
      </c>
      <c r="H1027" s="19" t="str">
        <f>VLOOKUP(E1027,Subjective!$A$5:$B$1439,2,FALSE)</f>
        <v>Training Travel &amp; Subsistence</v>
      </c>
      <c r="I1027" s="44">
        <v>540.74</v>
      </c>
      <c r="J1027" s="45"/>
      <c r="K1027" s="45">
        <f t="shared" si="136"/>
        <v>540.74</v>
      </c>
      <c r="L1027" s="45"/>
      <c r="M1027" s="45"/>
      <c r="N1027" s="45"/>
      <c r="O1027" s="45"/>
      <c r="P1027" s="45"/>
      <c r="Q1027" s="45"/>
      <c r="R1027" s="45"/>
      <c r="S1027" s="45"/>
      <c r="T1027" s="45"/>
      <c r="U1027" s="45"/>
      <c r="V1027" s="45"/>
      <c r="W1027" s="46">
        <f t="shared" si="137"/>
        <v>0</v>
      </c>
      <c r="X1027" s="45">
        <f t="shared" si="138"/>
        <v>0</v>
      </c>
      <c r="Y1027" s="45">
        <f t="shared" si="144"/>
        <v>0</v>
      </c>
      <c r="Z1027" s="46">
        <f t="shared" si="139"/>
        <v>0</v>
      </c>
      <c r="AA1027" s="46">
        <f t="shared" si="140"/>
        <v>0</v>
      </c>
      <c r="AB1027" s="46">
        <f t="shared" si="141"/>
        <v>540.74</v>
      </c>
      <c r="AC1027" s="45"/>
      <c r="AF1027" s="33">
        <f t="shared" si="142"/>
        <v>0</v>
      </c>
      <c r="AH1027" s="24">
        <f t="shared" si="143"/>
        <v>0</v>
      </c>
    </row>
    <row r="1028" spans="1:34" x14ac:dyDescent="0.35">
      <c r="A1028" t="s">
        <v>1056</v>
      </c>
      <c r="C1028" s="26" t="s">
        <v>3440</v>
      </c>
      <c r="D1028" s="26" t="s">
        <v>3650</v>
      </c>
      <c r="E1028" s="19">
        <v>38400</v>
      </c>
      <c r="F1028" s="26" t="s">
        <v>3556</v>
      </c>
      <c r="G1028" s="26" t="s">
        <v>3442</v>
      </c>
      <c r="H1028" s="19" t="str">
        <f>VLOOKUP(E1028,Subjective!$A$5:$B$1439,2,FALSE)</f>
        <v>WDU E&amp;T Contracts with Universities</v>
      </c>
      <c r="I1028" s="44">
        <v>16704</v>
      </c>
      <c r="J1028" s="45"/>
      <c r="K1028" s="45">
        <f t="shared" si="136"/>
        <v>16704</v>
      </c>
      <c r="L1028" s="45"/>
      <c r="M1028" s="45"/>
      <c r="N1028" s="45"/>
      <c r="O1028" s="45"/>
      <c r="P1028" s="45"/>
      <c r="Q1028" s="45"/>
      <c r="R1028" s="45"/>
      <c r="S1028" s="45"/>
      <c r="T1028" s="45"/>
      <c r="U1028" s="45"/>
      <c r="V1028" s="45"/>
      <c r="W1028" s="46">
        <f t="shared" si="137"/>
        <v>0</v>
      </c>
      <c r="X1028" s="45">
        <f t="shared" si="138"/>
        <v>0</v>
      </c>
      <c r="Y1028" s="45">
        <f t="shared" si="144"/>
        <v>0</v>
      </c>
      <c r="Z1028" s="46">
        <f t="shared" si="139"/>
        <v>0</v>
      </c>
      <c r="AA1028" s="46">
        <f t="shared" si="140"/>
        <v>0</v>
      </c>
      <c r="AB1028" s="46">
        <f t="shared" si="141"/>
        <v>16704</v>
      </c>
      <c r="AC1028" s="45"/>
      <c r="AF1028" s="33">
        <f t="shared" si="142"/>
        <v>0</v>
      </c>
      <c r="AH1028" s="24">
        <f t="shared" si="143"/>
        <v>0</v>
      </c>
    </row>
    <row r="1029" spans="1:34" x14ac:dyDescent="0.35">
      <c r="A1029" t="s">
        <v>1057</v>
      </c>
      <c r="C1029" s="26" t="s">
        <v>3440</v>
      </c>
      <c r="D1029" s="26" t="s">
        <v>3650</v>
      </c>
      <c r="E1029" s="19">
        <v>38400</v>
      </c>
      <c r="F1029" s="26" t="s">
        <v>3612</v>
      </c>
      <c r="G1029" s="26" t="s">
        <v>3442</v>
      </c>
      <c r="H1029" s="19" t="str">
        <f>VLOOKUP(E1029,Subjective!$A$5:$B$1439,2,FALSE)</f>
        <v>WDU E&amp;T Contracts with Universities</v>
      </c>
      <c r="I1029" s="44">
        <v>21639</v>
      </c>
      <c r="J1029" s="45"/>
      <c r="K1029" s="45">
        <f t="shared" si="136"/>
        <v>21639</v>
      </c>
      <c r="L1029" s="45"/>
      <c r="M1029" s="45"/>
      <c r="N1029" s="45"/>
      <c r="O1029" s="45"/>
      <c r="P1029" s="45"/>
      <c r="Q1029" s="45"/>
      <c r="R1029" s="45"/>
      <c r="S1029" s="45"/>
      <c r="T1029" s="45"/>
      <c r="U1029" s="45"/>
      <c r="V1029" s="45"/>
      <c r="W1029" s="46">
        <f t="shared" si="137"/>
        <v>0</v>
      </c>
      <c r="X1029" s="45">
        <f t="shared" si="138"/>
        <v>0</v>
      </c>
      <c r="Y1029" s="45">
        <f t="shared" si="144"/>
        <v>0</v>
      </c>
      <c r="Z1029" s="46">
        <f t="shared" si="139"/>
        <v>0</v>
      </c>
      <c r="AA1029" s="46">
        <f t="shared" si="140"/>
        <v>0</v>
      </c>
      <c r="AB1029" s="46">
        <f t="shared" si="141"/>
        <v>21639</v>
      </c>
      <c r="AC1029" s="45"/>
      <c r="AF1029" s="33">
        <f t="shared" si="142"/>
        <v>0</v>
      </c>
      <c r="AH1029" s="24">
        <f t="shared" si="143"/>
        <v>0</v>
      </c>
    </row>
    <row r="1030" spans="1:34" x14ac:dyDescent="0.35">
      <c r="A1030" t="s">
        <v>1058</v>
      </c>
      <c r="C1030" s="26" t="s">
        <v>3440</v>
      </c>
      <c r="D1030" s="26" t="s">
        <v>3650</v>
      </c>
      <c r="E1030" s="19">
        <v>38400</v>
      </c>
      <c r="F1030" s="26" t="s">
        <v>3636</v>
      </c>
      <c r="G1030" s="26" t="s">
        <v>3442</v>
      </c>
      <c r="H1030" s="19" t="str">
        <f>VLOOKUP(E1030,Subjective!$A$5:$B$1439,2,FALSE)</f>
        <v>WDU E&amp;T Contracts with Universities</v>
      </c>
      <c r="I1030" s="44">
        <v>14184</v>
      </c>
      <c r="J1030" s="45"/>
      <c r="K1030" s="45">
        <f t="shared" si="136"/>
        <v>14184</v>
      </c>
      <c r="L1030" s="45"/>
      <c r="M1030" s="45"/>
      <c r="N1030" s="45"/>
      <c r="O1030" s="45"/>
      <c r="P1030" s="45"/>
      <c r="Q1030" s="45"/>
      <c r="R1030" s="45"/>
      <c r="S1030" s="45"/>
      <c r="T1030" s="45"/>
      <c r="U1030" s="45"/>
      <c r="V1030" s="45"/>
      <c r="W1030" s="46">
        <f t="shared" si="137"/>
        <v>0</v>
      </c>
      <c r="X1030" s="45">
        <f t="shared" si="138"/>
        <v>0</v>
      </c>
      <c r="Y1030" s="45">
        <f t="shared" si="144"/>
        <v>0</v>
      </c>
      <c r="Z1030" s="46">
        <f t="shared" si="139"/>
        <v>0</v>
      </c>
      <c r="AA1030" s="46">
        <f t="shared" si="140"/>
        <v>0</v>
      </c>
      <c r="AB1030" s="46">
        <f t="shared" si="141"/>
        <v>14184</v>
      </c>
      <c r="AC1030" s="45"/>
      <c r="AF1030" s="33">
        <f t="shared" si="142"/>
        <v>0</v>
      </c>
      <c r="AH1030" s="24">
        <f t="shared" si="143"/>
        <v>0</v>
      </c>
    </row>
    <row r="1031" spans="1:34" x14ac:dyDescent="0.35">
      <c r="A1031" t="s">
        <v>1059</v>
      </c>
      <c r="C1031" s="26" t="s">
        <v>3440</v>
      </c>
      <c r="D1031" s="26" t="s">
        <v>3651</v>
      </c>
      <c r="E1031" s="19">
        <v>38400</v>
      </c>
      <c r="F1031" s="26" t="s">
        <v>3557</v>
      </c>
      <c r="G1031" s="26" t="s">
        <v>3442</v>
      </c>
      <c r="H1031" s="19" t="str">
        <f>VLOOKUP(E1031,Subjective!$A$5:$B$1439,2,FALSE)</f>
        <v>WDU E&amp;T Contracts with Universities</v>
      </c>
      <c r="I1031" s="44">
        <v>21000</v>
      </c>
      <c r="J1031" s="45"/>
      <c r="K1031" s="45">
        <f t="shared" si="136"/>
        <v>21000</v>
      </c>
      <c r="L1031" s="45"/>
      <c r="M1031" s="45"/>
      <c r="N1031" s="45"/>
      <c r="O1031" s="45"/>
      <c r="P1031" s="45"/>
      <c r="Q1031" s="45"/>
      <c r="R1031" s="45"/>
      <c r="S1031" s="45"/>
      <c r="T1031" s="45"/>
      <c r="U1031" s="45"/>
      <c r="V1031" s="45"/>
      <c r="W1031" s="46">
        <f t="shared" si="137"/>
        <v>0</v>
      </c>
      <c r="X1031" s="45">
        <f t="shared" si="138"/>
        <v>0</v>
      </c>
      <c r="Y1031" s="45">
        <f t="shared" si="144"/>
        <v>0</v>
      </c>
      <c r="Z1031" s="46">
        <f t="shared" si="139"/>
        <v>0</v>
      </c>
      <c r="AA1031" s="46">
        <f t="shared" si="140"/>
        <v>0</v>
      </c>
      <c r="AB1031" s="46">
        <f t="shared" si="141"/>
        <v>21000</v>
      </c>
      <c r="AC1031" s="45"/>
      <c r="AF1031" s="33">
        <f t="shared" si="142"/>
        <v>0</v>
      </c>
      <c r="AH1031" s="24">
        <f t="shared" si="143"/>
        <v>0</v>
      </c>
    </row>
    <row r="1032" spans="1:34" x14ac:dyDescent="0.35">
      <c r="A1032" t="s">
        <v>1060</v>
      </c>
      <c r="C1032" s="26" t="s">
        <v>3440</v>
      </c>
      <c r="D1032" s="26" t="s">
        <v>3652</v>
      </c>
      <c r="E1032" s="19">
        <v>33650</v>
      </c>
      <c r="F1032" s="26" t="s">
        <v>3467</v>
      </c>
      <c r="G1032" s="26" t="s">
        <v>3450</v>
      </c>
      <c r="H1032" s="19" t="str">
        <f>VLOOKUP(E1032,Subjective!$A$5:$B$1439,2,FALSE)</f>
        <v>Training Travel &amp; Subsistence</v>
      </c>
      <c r="I1032" s="44">
        <v>80.06</v>
      </c>
      <c r="J1032" s="45"/>
      <c r="K1032" s="45">
        <f t="shared" si="136"/>
        <v>80.06</v>
      </c>
      <c r="L1032" s="45"/>
      <c r="M1032" s="45"/>
      <c r="N1032" s="45"/>
      <c r="O1032" s="45"/>
      <c r="P1032" s="45"/>
      <c r="Q1032" s="45"/>
      <c r="R1032" s="45"/>
      <c r="S1032" s="45"/>
      <c r="T1032" s="45"/>
      <c r="U1032" s="45"/>
      <c r="V1032" s="45"/>
      <c r="W1032" s="46">
        <f t="shared" si="137"/>
        <v>0</v>
      </c>
      <c r="X1032" s="45">
        <f t="shared" si="138"/>
        <v>0</v>
      </c>
      <c r="Y1032" s="45">
        <f t="shared" si="144"/>
        <v>0</v>
      </c>
      <c r="Z1032" s="46">
        <f t="shared" si="139"/>
        <v>0</v>
      </c>
      <c r="AA1032" s="46">
        <f t="shared" si="140"/>
        <v>0</v>
      </c>
      <c r="AB1032" s="46">
        <f t="shared" si="141"/>
        <v>80.06</v>
      </c>
      <c r="AC1032" s="45"/>
      <c r="AF1032" s="33">
        <f t="shared" si="142"/>
        <v>0</v>
      </c>
      <c r="AH1032" s="24">
        <f t="shared" si="143"/>
        <v>0</v>
      </c>
    </row>
    <row r="1033" spans="1:34" x14ac:dyDescent="0.35">
      <c r="A1033" t="s">
        <v>1061</v>
      </c>
      <c r="C1033" s="26" t="s">
        <v>3440</v>
      </c>
      <c r="D1033" s="26" t="s">
        <v>3652</v>
      </c>
      <c r="E1033" s="19">
        <v>33650</v>
      </c>
      <c r="F1033" s="26" t="s">
        <v>3469</v>
      </c>
      <c r="G1033" s="26" t="s">
        <v>3449</v>
      </c>
      <c r="H1033" s="19" t="str">
        <f>VLOOKUP(E1033,Subjective!$A$5:$B$1439,2,FALSE)</f>
        <v>Training Travel &amp; Subsistence</v>
      </c>
      <c r="I1033" s="44">
        <v>50.05</v>
      </c>
      <c r="J1033" s="45"/>
      <c r="K1033" s="45">
        <f t="shared" si="136"/>
        <v>50.05</v>
      </c>
      <c r="L1033" s="45"/>
      <c r="M1033" s="45"/>
      <c r="N1033" s="45"/>
      <c r="O1033" s="45"/>
      <c r="P1033" s="45"/>
      <c r="Q1033" s="45"/>
      <c r="R1033" s="45"/>
      <c r="S1033" s="45"/>
      <c r="T1033" s="45"/>
      <c r="U1033" s="45"/>
      <c r="V1033" s="45"/>
      <c r="W1033" s="46">
        <f t="shared" si="137"/>
        <v>0</v>
      </c>
      <c r="X1033" s="45">
        <f t="shared" si="138"/>
        <v>0</v>
      </c>
      <c r="Y1033" s="45">
        <f t="shared" si="144"/>
        <v>0</v>
      </c>
      <c r="Z1033" s="46">
        <f t="shared" si="139"/>
        <v>0</v>
      </c>
      <c r="AA1033" s="46">
        <f t="shared" si="140"/>
        <v>0</v>
      </c>
      <c r="AB1033" s="46">
        <f t="shared" si="141"/>
        <v>50.05</v>
      </c>
      <c r="AC1033" s="45"/>
      <c r="AF1033" s="33">
        <f t="shared" si="142"/>
        <v>0</v>
      </c>
      <c r="AH1033" s="24">
        <f t="shared" si="143"/>
        <v>0</v>
      </c>
    </row>
    <row r="1034" spans="1:34" x14ac:dyDescent="0.35">
      <c r="A1034" t="s">
        <v>1062</v>
      </c>
      <c r="C1034" s="26" t="s">
        <v>3440</v>
      </c>
      <c r="D1034" s="26" t="s">
        <v>3652</v>
      </c>
      <c r="E1034" s="19">
        <v>33650</v>
      </c>
      <c r="F1034" s="26" t="s">
        <v>3630</v>
      </c>
      <c r="G1034" s="26" t="s">
        <v>3453</v>
      </c>
      <c r="H1034" s="19" t="str">
        <f>VLOOKUP(E1034,Subjective!$A$5:$B$1439,2,FALSE)</f>
        <v>Training Travel &amp; Subsistence</v>
      </c>
      <c r="I1034" s="44">
        <v>368.59</v>
      </c>
      <c r="J1034" s="45"/>
      <c r="K1034" s="45">
        <f t="shared" si="136"/>
        <v>368.59</v>
      </c>
      <c r="L1034" s="45"/>
      <c r="M1034" s="45"/>
      <c r="N1034" s="45"/>
      <c r="O1034" s="45"/>
      <c r="P1034" s="45"/>
      <c r="Q1034" s="45"/>
      <c r="R1034" s="45"/>
      <c r="S1034" s="45"/>
      <c r="T1034" s="45"/>
      <c r="U1034" s="45"/>
      <c r="V1034" s="45"/>
      <c r="W1034" s="46">
        <f t="shared" si="137"/>
        <v>0</v>
      </c>
      <c r="X1034" s="45">
        <f t="shared" si="138"/>
        <v>0</v>
      </c>
      <c r="Y1034" s="45">
        <f t="shared" si="144"/>
        <v>0</v>
      </c>
      <c r="Z1034" s="46">
        <f t="shared" si="139"/>
        <v>0</v>
      </c>
      <c r="AA1034" s="46">
        <f t="shared" si="140"/>
        <v>0</v>
      </c>
      <c r="AB1034" s="46">
        <f t="shared" si="141"/>
        <v>368.59</v>
      </c>
      <c r="AC1034" s="45"/>
      <c r="AF1034" s="33">
        <f t="shared" si="142"/>
        <v>0</v>
      </c>
      <c r="AH1034" s="24">
        <f t="shared" si="143"/>
        <v>0</v>
      </c>
    </row>
    <row r="1035" spans="1:34" x14ac:dyDescent="0.35">
      <c r="A1035" t="s">
        <v>1063</v>
      </c>
      <c r="C1035" s="26" t="s">
        <v>3440</v>
      </c>
      <c r="D1035" s="26" t="s">
        <v>3652</v>
      </c>
      <c r="E1035" s="19">
        <v>38400</v>
      </c>
      <c r="F1035" s="26" t="s">
        <v>3624</v>
      </c>
      <c r="G1035" s="26" t="s">
        <v>3442</v>
      </c>
      <c r="H1035" s="19" t="str">
        <f>VLOOKUP(E1035,Subjective!$A$5:$B$1439,2,FALSE)</f>
        <v>WDU E&amp;T Contracts with Universities</v>
      </c>
      <c r="I1035" s="44">
        <v>10674</v>
      </c>
      <c r="J1035" s="45"/>
      <c r="K1035" s="45">
        <f t="shared" si="136"/>
        <v>10674</v>
      </c>
      <c r="L1035" s="45"/>
      <c r="M1035" s="45"/>
      <c r="N1035" s="45"/>
      <c r="O1035" s="45"/>
      <c r="P1035" s="45"/>
      <c r="Q1035" s="45"/>
      <c r="R1035" s="45"/>
      <c r="S1035" s="45"/>
      <c r="T1035" s="45"/>
      <c r="U1035" s="45"/>
      <c r="V1035" s="45"/>
      <c r="W1035" s="46">
        <f t="shared" si="137"/>
        <v>0</v>
      </c>
      <c r="X1035" s="45">
        <f t="shared" si="138"/>
        <v>0</v>
      </c>
      <c r="Y1035" s="45">
        <f t="shared" si="144"/>
        <v>0</v>
      </c>
      <c r="Z1035" s="46">
        <f t="shared" si="139"/>
        <v>0</v>
      </c>
      <c r="AA1035" s="46">
        <f t="shared" si="140"/>
        <v>0</v>
      </c>
      <c r="AB1035" s="46">
        <f t="shared" si="141"/>
        <v>10674</v>
      </c>
      <c r="AC1035" s="45"/>
      <c r="AF1035" s="33">
        <f t="shared" si="142"/>
        <v>0</v>
      </c>
      <c r="AH1035" s="24">
        <f t="shared" si="143"/>
        <v>0</v>
      </c>
    </row>
    <row r="1036" spans="1:34" x14ac:dyDescent="0.35">
      <c r="A1036" t="s">
        <v>1064</v>
      </c>
      <c r="C1036" s="26" t="s">
        <v>3440</v>
      </c>
      <c r="D1036" s="26" t="s">
        <v>3652</v>
      </c>
      <c r="E1036" s="19">
        <v>38410</v>
      </c>
      <c r="F1036" s="26" t="s">
        <v>3441</v>
      </c>
      <c r="G1036" s="26" t="s">
        <v>3442</v>
      </c>
      <c r="H1036" s="19" t="str">
        <f>VLOOKUP(E1036,Subjective!$A$5:$B$1439,2,FALSE)</f>
        <v>WDU Student Salary Reimbursements</v>
      </c>
      <c r="I1036" s="44">
        <v>22507.3</v>
      </c>
      <c r="J1036" s="45"/>
      <c r="K1036" s="45">
        <f t="shared" ref="K1036:K1099" si="145">I1036</f>
        <v>22507.3</v>
      </c>
      <c r="L1036" s="45"/>
      <c r="M1036" s="45"/>
      <c r="N1036" s="45"/>
      <c r="O1036" s="45"/>
      <c r="P1036" s="45"/>
      <c r="Q1036" s="45"/>
      <c r="R1036" s="45"/>
      <c r="S1036" s="45"/>
      <c r="T1036" s="45"/>
      <c r="U1036" s="45"/>
      <c r="V1036" s="45"/>
      <c r="W1036" s="46">
        <f t="shared" si="137"/>
        <v>0</v>
      </c>
      <c r="X1036" s="45">
        <f t="shared" si="138"/>
        <v>0</v>
      </c>
      <c r="Y1036" s="45">
        <f t="shared" si="144"/>
        <v>0</v>
      </c>
      <c r="Z1036" s="46">
        <f t="shared" si="139"/>
        <v>0</v>
      </c>
      <c r="AA1036" s="46">
        <f t="shared" si="140"/>
        <v>0</v>
      </c>
      <c r="AB1036" s="46">
        <f t="shared" si="141"/>
        <v>22507.3</v>
      </c>
      <c r="AC1036" s="45"/>
      <c r="AF1036" s="33">
        <f t="shared" si="142"/>
        <v>0</v>
      </c>
      <c r="AH1036" s="24">
        <f t="shared" si="143"/>
        <v>0</v>
      </c>
    </row>
    <row r="1037" spans="1:34" x14ac:dyDescent="0.35">
      <c r="A1037" t="s">
        <v>1065</v>
      </c>
      <c r="C1037" s="26" t="s">
        <v>3440</v>
      </c>
      <c r="D1037" s="26" t="s">
        <v>3652</v>
      </c>
      <c r="E1037" s="19">
        <v>38410</v>
      </c>
      <c r="F1037" s="26" t="s">
        <v>3466</v>
      </c>
      <c r="G1037" s="26" t="s">
        <v>3448</v>
      </c>
      <c r="H1037" s="19" t="str">
        <f>VLOOKUP(E1037,Subjective!$A$5:$B$1439,2,FALSE)</f>
        <v>WDU Student Salary Reimbursements</v>
      </c>
      <c r="I1037" s="44">
        <v>3158.76</v>
      </c>
      <c r="J1037" s="45"/>
      <c r="K1037" s="45">
        <f t="shared" si="145"/>
        <v>3158.76</v>
      </c>
      <c r="L1037" s="45"/>
      <c r="M1037" s="45"/>
      <c r="N1037" s="45"/>
      <c r="O1037" s="45"/>
      <c r="P1037" s="45"/>
      <c r="Q1037" s="45"/>
      <c r="R1037" s="45"/>
      <c r="S1037" s="45"/>
      <c r="T1037" s="45"/>
      <c r="U1037" s="45"/>
      <c r="V1037" s="45"/>
      <c r="W1037" s="46">
        <f t="shared" si="137"/>
        <v>0</v>
      </c>
      <c r="X1037" s="45">
        <f t="shared" si="138"/>
        <v>0</v>
      </c>
      <c r="Y1037" s="45">
        <f t="shared" si="144"/>
        <v>0</v>
      </c>
      <c r="Z1037" s="46">
        <f t="shared" si="139"/>
        <v>0</v>
      </c>
      <c r="AA1037" s="46">
        <f t="shared" si="140"/>
        <v>0</v>
      </c>
      <c r="AB1037" s="46">
        <f t="shared" si="141"/>
        <v>3158.76</v>
      </c>
      <c r="AC1037" s="45"/>
      <c r="AF1037" s="33">
        <f t="shared" si="142"/>
        <v>0</v>
      </c>
      <c r="AH1037" s="24">
        <f t="shared" si="143"/>
        <v>0</v>
      </c>
    </row>
    <row r="1038" spans="1:34" x14ac:dyDescent="0.35">
      <c r="A1038" t="s">
        <v>1066</v>
      </c>
      <c r="C1038" s="26" t="s">
        <v>3440</v>
      </c>
      <c r="D1038" s="26" t="s">
        <v>3652</v>
      </c>
      <c r="E1038" s="19">
        <v>38410</v>
      </c>
      <c r="F1038" s="26" t="s">
        <v>3467</v>
      </c>
      <c r="G1038" s="26" t="s">
        <v>3450</v>
      </c>
      <c r="H1038" s="19" t="str">
        <f>VLOOKUP(E1038,Subjective!$A$5:$B$1439,2,FALSE)</f>
        <v>WDU Student Salary Reimbursements</v>
      </c>
      <c r="I1038" s="44">
        <v>2237.4899999999998</v>
      </c>
      <c r="J1038" s="45"/>
      <c r="K1038" s="45">
        <f t="shared" si="145"/>
        <v>2237.4899999999998</v>
      </c>
      <c r="L1038" s="45"/>
      <c r="M1038" s="45"/>
      <c r="N1038" s="45"/>
      <c r="O1038" s="45"/>
      <c r="P1038" s="45"/>
      <c r="Q1038" s="45"/>
      <c r="R1038" s="45"/>
      <c r="S1038" s="45"/>
      <c r="T1038" s="45"/>
      <c r="U1038" s="45"/>
      <c r="V1038" s="45"/>
      <c r="W1038" s="46">
        <f t="shared" ref="W1038:W1101" si="146">AF1038</f>
        <v>0</v>
      </c>
      <c r="X1038" s="45">
        <f t="shared" ref="X1038:X1101" si="147">IF(LEFT(E1038,1)="2",I1038,0)</f>
        <v>0</v>
      </c>
      <c r="Y1038" s="45">
        <f t="shared" si="144"/>
        <v>0</v>
      </c>
      <c r="Z1038" s="46">
        <f t="shared" ref="Z1038:Z1101" si="148">IFERROR(_xlfn.IFS(D1038="M350",I1038,D1038="M360",I1038),0)</f>
        <v>0</v>
      </c>
      <c r="AA1038" s="46">
        <f t="shared" ref="AA1038:AA1101" si="149">IFERROR(_xlfn.IFS(D1038="M370",I1038),0)</f>
        <v>0</v>
      </c>
      <c r="AB1038" s="46">
        <f t="shared" ref="AB1038:AB1101" si="150">IFERROR(_xlfn.IFS(D1038="N100",I1038,D1038="N102",I1038,D1038="N103",I1038,D1038="N104",I1038,D1038="N105",I1038,D1038="N106",I1038,D1038="N107",I1038,D1038="N108",I1038,D1038="N109",I1038,D1038="N110",I1038,D1038="N111",I1038,D1038="N112",I1038,D1038="N113",I1038,D1038="N114",I1038,D1038="N115",I1038,D1038="N116",I1038,D1038="N117",I1038,D1038="N118",I1038,D1038="N119",I1038,D1038="N120",I1038,D1038="N121",I1038,D1038="N122",I1038,D1038="N123",I1038,D1038="N124",I1038,D1038="N125",I1038,D1038="N126",I1038,D1038="N127",I1038,D1038="N128",I1038,D1038="N129",I1038,D1038="N130",I1038,D1038="N132",I1038,D1038="N133",I1038,D1038="N134",I1038,D1038="N135",I1038,D1038="N136",I1038,D1038="N137",I1038,D1038="N138",I1038,D1038="N140",I1038),0)</f>
        <v>2237.4899999999998</v>
      </c>
      <c r="AC1038" s="45"/>
      <c r="AF1038" s="33">
        <f t="shared" ref="AF1038:AF1101" si="151">IF(AND(E1038&gt;=$AE$10,E1038&lt;=$AF$10),I1038,0)</f>
        <v>0</v>
      </c>
      <c r="AH1038" s="24">
        <f t="shared" ref="AH1038:AH1101" si="152">SUM(U1038:AB1038)-K1038</f>
        <v>0</v>
      </c>
    </row>
    <row r="1039" spans="1:34" x14ac:dyDescent="0.35">
      <c r="A1039" t="s">
        <v>1067</v>
      </c>
      <c r="C1039" s="26" t="s">
        <v>3440</v>
      </c>
      <c r="D1039" s="26" t="s">
        <v>3652</v>
      </c>
      <c r="E1039" s="19">
        <v>38410</v>
      </c>
      <c r="F1039" s="26" t="s">
        <v>3468</v>
      </c>
      <c r="G1039" s="26" t="s">
        <v>3452</v>
      </c>
      <c r="H1039" s="19" t="str">
        <f>VLOOKUP(E1039,Subjective!$A$5:$B$1439,2,FALSE)</f>
        <v>WDU Student Salary Reimbursements</v>
      </c>
      <c r="I1039" s="44">
        <v>4652.28</v>
      </c>
      <c r="J1039" s="45"/>
      <c r="K1039" s="45">
        <f t="shared" si="145"/>
        <v>4652.28</v>
      </c>
      <c r="L1039" s="45"/>
      <c r="M1039" s="45"/>
      <c r="N1039" s="45"/>
      <c r="O1039" s="45"/>
      <c r="P1039" s="45"/>
      <c r="Q1039" s="45"/>
      <c r="R1039" s="45"/>
      <c r="S1039" s="45"/>
      <c r="T1039" s="45"/>
      <c r="U1039" s="45"/>
      <c r="V1039" s="45"/>
      <c r="W1039" s="46">
        <f t="shared" si="146"/>
        <v>0</v>
      </c>
      <c r="X1039" s="45">
        <f t="shared" si="147"/>
        <v>0</v>
      </c>
      <c r="Y1039" s="45">
        <f t="shared" si="144"/>
        <v>0</v>
      </c>
      <c r="Z1039" s="46">
        <f t="shared" si="148"/>
        <v>0</v>
      </c>
      <c r="AA1039" s="46">
        <f t="shared" si="149"/>
        <v>0</v>
      </c>
      <c r="AB1039" s="46">
        <f t="shared" si="150"/>
        <v>4652.28</v>
      </c>
      <c r="AC1039" s="45"/>
      <c r="AF1039" s="33">
        <f t="shared" si="151"/>
        <v>0</v>
      </c>
      <c r="AH1039" s="24">
        <f t="shared" si="152"/>
        <v>0</v>
      </c>
    </row>
    <row r="1040" spans="1:34" x14ac:dyDescent="0.35">
      <c r="A1040" t="s">
        <v>1068</v>
      </c>
      <c r="C1040" s="26" t="s">
        <v>3440</v>
      </c>
      <c r="D1040" s="26" t="s">
        <v>3652</v>
      </c>
      <c r="E1040" s="19">
        <v>38410</v>
      </c>
      <c r="F1040" s="26" t="s">
        <v>3469</v>
      </c>
      <c r="G1040" s="26" t="s">
        <v>3449</v>
      </c>
      <c r="H1040" s="19" t="str">
        <f>VLOOKUP(E1040,Subjective!$A$5:$B$1439,2,FALSE)</f>
        <v>WDU Student Salary Reimbursements</v>
      </c>
      <c r="I1040" s="44">
        <v>3846.48</v>
      </c>
      <c r="J1040" s="45"/>
      <c r="K1040" s="45">
        <f t="shared" si="145"/>
        <v>3846.48</v>
      </c>
      <c r="L1040" s="45"/>
      <c r="M1040" s="45"/>
      <c r="N1040" s="45"/>
      <c r="O1040" s="45"/>
      <c r="P1040" s="45"/>
      <c r="Q1040" s="45"/>
      <c r="R1040" s="45"/>
      <c r="S1040" s="45"/>
      <c r="T1040" s="45"/>
      <c r="U1040" s="45"/>
      <c r="V1040" s="45"/>
      <c r="W1040" s="46">
        <f t="shared" si="146"/>
        <v>0</v>
      </c>
      <c r="X1040" s="45">
        <f t="shared" si="147"/>
        <v>0</v>
      </c>
      <c r="Y1040" s="45">
        <f t="shared" si="144"/>
        <v>0</v>
      </c>
      <c r="Z1040" s="46">
        <f t="shared" si="148"/>
        <v>0</v>
      </c>
      <c r="AA1040" s="46">
        <f t="shared" si="149"/>
        <v>0</v>
      </c>
      <c r="AB1040" s="46">
        <f t="shared" si="150"/>
        <v>3846.48</v>
      </c>
      <c r="AC1040" s="45"/>
      <c r="AF1040" s="33">
        <f t="shared" si="151"/>
        <v>0</v>
      </c>
      <c r="AH1040" s="24">
        <f t="shared" si="152"/>
        <v>0</v>
      </c>
    </row>
    <row r="1041" spans="1:34" x14ac:dyDescent="0.35">
      <c r="A1041" t="s">
        <v>1069</v>
      </c>
      <c r="C1041" s="26" t="s">
        <v>3440</v>
      </c>
      <c r="D1041" s="26" t="s">
        <v>3652</v>
      </c>
      <c r="E1041" s="19">
        <v>38410</v>
      </c>
      <c r="F1041" s="26" t="s">
        <v>3470</v>
      </c>
      <c r="G1041" s="26" t="s">
        <v>3445</v>
      </c>
      <c r="H1041" s="19" t="str">
        <f>VLOOKUP(E1041,Subjective!$A$5:$B$1439,2,FALSE)</f>
        <v>WDU Student Salary Reimbursements</v>
      </c>
      <c r="I1041" s="44">
        <v>7345.93</v>
      </c>
      <c r="J1041" s="45"/>
      <c r="K1041" s="45">
        <f t="shared" si="145"/>
        <v>7345.93</v>
      </c>
      <c r="L1041" s="45"/>
      <c r="M1041" s="45"/>
      <c r="N1041" s="45"/>
      <c r="O1041" s="45"/>
      <c r="P1041" s="45"/>
      <c r="Q1041" s="45"/>
      <c r="R1041" s="45"/>
      <c r="S1041" s="45"/>
      <c r="T1041" s="45"/>
      <c r="U1041" s="45"/>
      <c r="V1041" s="45"/>
      <c r="W1041" s="46">
        <f t="shared" si="146"/>
        <v>0</v>
      </c>
      <c r="X1041" s="45">
        <f t="shared" si="147"/>
        <v>0</v>
      </c>
      <c r="Y1041" s="45">
        <f t="shared" si="144"/>
        <v>0</v>
      </c>
      <c r="Z1041" s="46">
        <f t="shared" si="148"/>
        <v>0</v>
      </c>
      <c r="AA1041" s="46">
        <f t="shared" si="149"/>
        <v>0</v>
      </c>
      <c r="AB1041" s="46">
        <f t="shared" si="150"/>
        <v>7345.93</v>
      </c>
      <c r="AC1041" s="45"/>
      <c r="AF1041" s="33">
        <f t="shared" si="151"/>
        <v>0</v>
      </c>
      <c r="AH1041" s="24">
        <f t="shared" si="152"/>
        <v>0</v>
      </c>
    </row>
    <row r="1042" spans="1:34" x14ac:dyDescent="0.35">
      <c r="A1042" t="s">
        <v>1070</v>
      </c>
      <c r="C1042" s="26" t="s">
        <v>3440</v>
      </c>
      <c r="D1042" s="26" t="s">
        <v>3652</v>
      </c>
      <c r="E1042" s="19">
        <v>38410</v>
      </c>
      <c r="F1042" s="26" t="s">
        <v>3471</v>
      </c>
      <c r="G1042" s="26" t="s">
        <v>3451</v>
      </c>
      <c r="H1042" s="19" t="str">
        <f>VLOOKUP(E1042,Subjective!$A$5:$B$1439,2,FALSE)</f>
        <v>WDU Student Salary Reimbursements</v>
      </c>
      <c r="I1042" s="44">
        <v>2032.91</v>
      </c>
      <c r="J1042" s="45"/>
      <c r="K1042" s="45">
        <f t="shared" si="145"/>
        <v>2032.91</v>
      </c>
      <c r="L1042" s="45"/>
      <c r="M1042" s="45"/>
      <c r="N1042" s="45"/>
      <c r="O1042" s="45"/>
      <c r="P1042" s="45"/>
      <c r="Q1042" s="45"/>
      <c r="R1042" s="45"/>
      <c r="S1042" s="45"/>
      <c r="T1042" s="45"/>
      <c r="U1042" s="45"/>
      <c r="V1042" s="45"/>
      <c r="W1042" s="46">
        <f t="shared" si="146"/>
        <v>0</v>
      </c>
      <c r="X1042" s="45">
        <f t="shared" si="147"/>
        <v>0</v>
      </c>
      <c r="Y1042" s="45">
        <f t="shared" si="144"/>
        <v>0</v>
      </c>
      <c r="Z1042" s="46">
        <f t="shared" si="148"/>
        <v>0</v>
      </c>
      <c r="AA1042" s="46">
        <f t="shared" si="149"/>
        <v>0</v>
      </c>
      <c r="AB1042" s="46">
        <f t="shared" si="150"/>
        <v>2032.91</v>
      </c>
      <c r="AC1042" s="45"/>
      <c r="AF1042" s="33">
        <f t="shared" si="151"/>
        <v>0</v>
      </c>
      <c r="AH1042" s="24">
        <f t="shared" si="152"/>
        <v>0</v>
      </c>
    </row>
    <row r="1043" spans="1:34" x14ac:dyDescent="0.35">
      <c r="A1043" t="s">
        <v>1071</v>
      </c>
      <c r="C1043" s="26" t="s">
        <v>3440</v>
      </c>
      <c r="D1043" s="26" t="s">
        <v>3652</v>
      </c>
      <c r="E1043" s="19">
        <v>38410</v>
      </c>
      <c r="F1043" s="26" t="s">
        <v>3630</v>
      </c>
      <c r="G1043" s="26" t="s">
        <v>3453</v>
      </c>
      <c r="H1043" s="19" t="str">
        <f>VLOOKUP(E1043,Subjective!$A$5:$B$1439,2,FALSE)</f>
        <v>WDU Student Salary Reimbursements</v>
      </c>
      <c r="I1043" s="44">
        <v>5203.5200000000004</v>
      </c>
      <c r="J1043" s="45"/>
      <c r="K1043" s="45">
        <f t="shared" si="145"/>
        <v>5203.5200000000004</v>
      </c>
      <c r="L1043" s="45"/>
      <c r="M1043" s="45"/>
      <c r="N1043" s="45"/>
      <c r="O1043" s="45"/>
      <c r="P1043" s="45"/>
      <c r="Q1043" s="45"/>
      <c r="R1043" s="45"/>
      <c r="S1043" s="45"/>
      <c r="T1043" s="45"/>
      <c r="U1043" s="45"/>
      <c r="V1043" s="45"/>
      <c r="W1043" s="46">
        <f t="shared" si="146"/>
        <v>0</v>
      </c>
      <c r="X1043" s="45">
        <f t="shared" si="147"/>
        <v>0</v>
      </c>
      <c r="Y1043" s="45">
        <f t="shared" si="144"/>
        <v>0</v>
      </c>
      <c r="Z1043" s="46">
        <f t="shared" si="148"/>
        <v>0</v>
      </c>
      <c r="AA1043" s="46">
        <f t="shared" si="149"/>
        <v>0</v>
      </c>
      <c r="AB1043" s="46">
        <f t="shared" si="150"/>
        <v>5203.5200000000004</v>
      </c>
      <c r="AC1043" s="45"/>
      <c r="AF1043" s="33">
        <f t="shared" si="151"/>
        <v>0</v>
      </c>
      <c r="AH1043" s="24">
        <f t="shared" si="152"/>
        <v>0</v>
      </c>
    </row>
    <row r="1044" spans="1:34" x14ac:dyDescent="0.35">
      <c r="A1044" t="s">
        <v>1072</v>
      </c>
      <c r="C1044" s="26" t="s">
        <v>3440</v>
      </c>
      <c r="D1044" s="26" t="s">
        <v>3653</v>
      </c>
      <c r="E1044" s="19">
        <v>33650</v>
      </c>
      <c r="F1044" s="26" t="s">
        <v>3466</v>
      </c>
      <c r="G1044" s="26" t="s">
        <v>3448</v>
      </c>
      <c r="H1044" s="19" t="str">
        <f>VLOOKUP(E1044,Subjective!$A$5:$B$1439,2,FALSE)</f>
        <v>Training Travel &amp; Subsistence</v>
      </c>
      <c r="I1044" s="44">
        <v>37.65</v>
      </c>
      <c r="J1044" s="45"/>
      <c r="K1044" s="45">
        <f t="shared" si="145"/>
        <v>37.65</v>
      </c>
      <c r="L1044" s="45"/>
      <c r="M1044" s="45"/>
      <c r="N1044" s="45"/>
      <c r="O1044" s="45"/>
      <c r="P1044" s="45"/>
      <c r="Q1044" s="45"/>
      <c r="R1044" s="45"/>
      <c r="S1044" s="45"/>
      <c r="T1044" s="45"/>
      <c r="U1044" s="45"/>
      <c r="V1044" s="45"/>
      <c r="W1044" s="46">
        <f t="shared" si="146"/>
        <v>0</v>
      </c>
      <c r="X1044" s="45">
        <f t="shared" si="147"/>
        <v>0</v>
      </c>
      <c r="Y1044" s="45">
        <f t="shared" si="144"/>
        <v>0</v>
      </c>
      <c r="Z1044" s="46">
        <f t="shared" si="148"/>
        <v>0</v>
      </c>
      <c r="AA1044" s="46">
        <f t="shared" si="149"/>
        <v>0</v>
      </c>
      <c r="AB1044" s="46">
        <f t="shared" si="150"/>
        <v>37.65</v>
      </c>
      <c r="AC1044" s="45"/>
      <c r="AF1044" s="33">
        <f t="shared" si="151"/>
        <v>0</v>
      </c>
      <c r="AH1044" s="24">
        <f t="shared" si="152"/>
        <v>0</v>
      </c>
    </row>
    <row r="1045" spans="1:34" x14ac:dyDescent="0.35">
      <c r="A1045" t="s">
        <v>1073</v>
      </c>
      <c r="C1045" s="26" t="s">
        <v>3440</v>
      </c>
      <c r="D1045" s="26" t="s">
        <v>3653</v>
      </c>
      <c r="E1045" s="19">
        <v>33650</v>
      </c>
      <c r="F1045" s="26" t="s">
        <v>3468</v>
      </c>
      <c r="G1045" s="26" t="s">
        <v>3452</v>
      </c>
      <c r="H1045" s="19" t="str">
        <f>VLOOKUP(E1045,Subjective!$A$5:$B$1439,2,FALSE)</f>
        <v>Training Travel &amp; Subsistence</v>
      </c>
      <c r="I1045" s="44">
        <v>5004.9799999999996</v>
      </c>
      <c r="J1045" s="45"/>
      <c r="K1045" s="45">
        <f t="shared" si="145"/>
        <v>5004.9799999999996</v>
      </c>
      <c r="L1045" s="45"/>
      <c r="M1045" s="45"/>
      <c r="N1045" s="45"/>
      <c r="O1045" s="45"/>
      <c r="P1045" s="45"/>
      <c r="Q1045" s="45"/>
      <c r="R1045" s="45"/>
      <c r="S1045" s="45"/>
      <c r="T1045" s="45"/>
      <c r="U1045" s="45"/>
      <c r="V1045" s="45"/>
      <c r="W1045" s="46">
        <f t="shared" si="146"/>
        <v>0</v>
      </c>
      <c r="X1045" s="45">
        <f t="shared" si="147"/>
        <v>0</v>
      </c>
      <c r="Y1045" s="45">
        <f t="shared" si="144"/>
        <v>0</v>
      </c>
      <c r="Z1045" s="46">
        <f t="shared" si="148"/>
        <v>0</v>
      </c>
      <c r="AA1045" s="46">
        <f t="shared" si="149"/>
        <v>0</v>
      </c>
      <c r="AB1045" s="46">
        <f t="shared" si="150"/>
        <v>5004.9799999999996</v>
      </c>
      <c r="AC1045" s="45"/>
      <c r="AF1045" s="33">
        <f t="shared" si="151"/>
        <v>0</v>
      </c>
      <c r="AH1045" s="24">
        <f t="shared" si="152"/>
        <v>0</v>
      </c>
    </row>
    <row r="1046" spans="1:34" x14ac:dyDescent="0.35">
      <c r="A1046" t="s">
        <v>1074</v>
      </c>
      <c r="C1046" s="26" t="s">
        <v>3440</v>
      </c>
      <c r="D1046" s="26" t="s">
        <v>3653</v>
      </c>
      <c r="E1046" s="19">
        <v>38400</v>
      </c>
      <c r="F1046" s="26" t="s">
        <v>3557</v>
      </c>
      <c r="G1046" s="26" t="s">
        <v>3442</v>
      </c>
      <c r="H1046" s="19" t="str">
        <f>VLOOKUP(E1046,Subjective!$A$5:$B$1439,2,FALSE)</f>
        <v>WDU E&amp;T Contracts with Universities</v>
      </c>
      <c r="I1046" s="44">
        <v>16727</v>
      </c>
      <c r="J1046" s="45"/>
      <c r="K1046" s="45">
        <f t="shared" si="145"/>
        <v>16727</v>
      </c>
      <c r="L1046" s="45"/>
      <c r="M1046" s="45"/>
      <c r="N1046" s="45"/>
      <c r="O1046" s="45"/>
      <c r="P1046" s="45"/>
      <c r="Q1046" s="45"/>
      <c r="R1046" s="45"/>
      <c r="S1046" s="45"/>
      <c r="T1046" s="45"/>
      <c r="U1046" s="45"/>
      <c r="V1046" s="45"/>
      <c r="W1046" s="46">
        <f t="shared" si="146"/>
        <v>0</v>
      </c>
      <c r="X1046" s="45">
        <f t="shared" si="147"/>
        <v>0</v>
      </c>
      <c r="Y1046" s="45">
        <f t="shared" si="144"/>
        <v>0</v>
      </c>
      <c r="Z1046" s="46">
        <f t="shared" si="148"/>
        <v>0</v>
      </c>
      <c r="AA1046" s="46">
        <f t="shared" si="149"/>
        <v>0</v>
      </c>
      <c r="AB1046" s="46">
        <f t="shared" si="150"/>
        <v>16727</v>
      </c>
      <c r="AC1046" s="45"/>
      <c r="AF1046" s="33">
        <f t="shared" si="151"/>
        <v>0</v>
      </c>
      <c r="AH1046" s="24">
        <f t="shared" si="152"/>
        <v>0</v>
      </c>
    </row>
    <row r="1047" spans="1:34" x14ac:dyDescent="0.35">
      <c r="A1047" t="s">
        <v>1075</v>
      </c>
      <c r="C1047" s="26" t="s">
        <v>3440</v>
      </c>
      <c r="D1047" s="26" t="s">
        <v>3653</v>
      </c>
      <c r="E1047" s="19">
        <v>38410</v>
      </c>
      <c r="F1047" s="26" t="s">
        <v>3441</v>
      </c>
      <c r="G1047" s="26" t="s">
        <v>3442</v>
      </c>
      <c r="H1047" s="19" t="str">
        <f>VLOOKUP(E1047,Subjective!$A$5:$B$1439,2,FALSE)</f>
        <v>WDU Student Salary Reimbursements</v>
      </c>
      <c r="I1047" s="44">
        <v>27799.55</v>
      </c>
      <c r="J1047" s="45"/>
      <c r="K1047" s="45">
        <f t="shared" si="145"/>
        <v>27799.55</v>
      </c>
      <c r="L1047" s="45"/>
      <c r="M1047" s="45"/>
      <c r="N1047" s="45"/>
      <c r="O1047" s="45"/>
      <c r="P1047" s="45"/>
      <c r="Q1047" s="45"/>
      <c r="R1047" s="45"/>
      <c r="S1047" s="45"/>
      <c r="T1047" s="45"/>
      <c r="U1047" s="45"/>
      <c r="V1047" s="45"/>
      <c r="W1047" s="46">
        <f t="shared" si="146"/>
        <v>0</v>
      </c>
      <c r="X1047" s="45">
        <f t="shared" si="147"/>
        <v>0</v>
      </c>
      <c r="Y1047" s="45">
        <f t="shared" si="144"/>
        <v>0</v>
      </c>
      <c r="Z1047" s="46">
        <f t="shared" si="148"/>
        <v>0</v>
      </c>
      <c r="AA1047" s="46">
        <f t="shared" si="149"/>
        <v>0</v>
      </c>
      <c r="AB1047" s="46">
        <f t="shared" si="150"/>
        <v>27799.55</v>
      </c>
      <c r="AC1047" s="45"/>
      <c r="AF1047" s="33">
        <f t="shared" si="151"/>
        <v>0</v>
      </c>
      <c r="AH1047" s="24">
        <f t="shared" si="152"/>
        <v>0</v>
      </c>
    </row>
    <row r="1048" spans="1:34" x14ac:dyDescent="0.35">
      <c r="A1048" t="s">
        <v>1076</v>
      </c>
      <c r="C1048" s="26" t="s">
        <v>3440</v>
      </c>
      <c r="D1048" s="26" t="s">
        <v>3653</v>
      </c>
      <c r="E1048" s="19">
        <v>38410</v>
      </c>
      <c r="F1048" s="26" t="s">
        <v>3466</v>
      </c>
      <c r="G1048" s="26" t="s">
        <v>3448</v>
      </c>
      <c r="H1048" s="19" t="str">
        <f>VLOOKUP(E1048,Subjective!$A$5:$B$1439,2,FALSE)</f>
        <v>WDU Student Salary Reimbursements</v>
      </c>
      <c r="I1048" s="44">
        <v>8254.2800000000007</v>
      </c>
      <c r="J1048" s="45"/>
      <c r="K1048" s="45">
        <f t="shared" si="145"/>
        <v>8254.2800000000007</v>
      </c>
      <c r="L1048" s="45"/>
      <c r="M1048" s="45"/>
      <c r="N1048" s="45"/>
      <c r="O1048" s="45"/>
      <c r="P1048" s="45"/>
      <c r="Q1048" s="45"/>
      <c r="R1048" s="45"/>
      <c r="S1048" s="45"/>
      <c r="T1048" s="45"/>
      <c r="U1048" s="45"/>
      <c r="V1048" s="45"/>
      <c r="W1048" s="46">
        <f t="shared" si="146"/>
        <v>0</v>
      </c>
      <c r="X1048" s="45">
        <f t="shared" si="147"/>
        <v>0</v>
      </c>
      <c r="Y1048" s="45">
        <f t="shared" si="144"/>
        <v>0</v>
      </c>
      <c r="Z1048" s="46">
        <f t="shared" si="148"/>
        <v>0</v>
      </c>
      <c r="AA1048" s="46">
        <f t="shared" si="149"/>
        <v>0</v>
      </c>
      <c r="AB1048" s="46">
        <f t="shared" si="150"/>
        <v>8254.2800000000007</v>
      </c>
      <c r="AC1048" s="45"/>
      <c r="AF1048" s="33">
        <f t="shared" si="151"/>
        <v>0</v>
      </c>
      <c r="AH1048" s="24">
        <f t="shared" si="152"/>
        <v>0</v>
      </c>
    </row>
    <row r="1049" spans="1:34" x14ac:dyDescent="0.35">
      <c r="A1049" t="s">
        <v>1077</v>
      </c>
      <c r="C1049" s="26" t="s">
        <v>3440</v>
      </c>
      <c r="D1049" s="26" t="s">
        <v>3653</v>
      </c>
      <c r="E1049" s="19">
        <v>38410</v>
      </c>
      <c r="F1049" s="26" t="s">
        <v>3467</v>
      </c>
      <c r="G1049" s="26" t="s">
        <v>3450</v>
      </c>
      <c r="H1049" s="19" t="str">
        <f>VLOOKUP(E1049,Subjective!$A$5:$B$1439,2,FALSE)</f>
        <v>WDU Student Salary Reimbursements</v>
      </c>
      <c r="I1049" s="44">
        <v>4110.96</v>
      </c>
      <c r="J1049" s="45"/>
      <c r="K1049" s="45">
        <f t="shared" si="145"/>
        <v>4110.96</v>
      </c>
      <c r="L1049" s="45"/>
      <c r="M1049" s="45"/>
      <c r="N1049" s="45"/>
      <c r="O1049" s="45"/>
      <c r="P1049" s="45"/>
      <c r="Q1049" s="45"/>
      <c r="R1049" s="45"/>
      <c r="S1049" s="45"/>
      <c r="T1049" s="45"/>
      <c r="U1049" s="45"/>
      <c r="V1049" s="45"/>
      <c r="W1049" s="46">
        <f t="shared" si="146"/>
        <v>0</v>
      </c>
      <c r="X1049" s="45">
        <f t="shared" si="147"/>
        <v>0</v>
      </c>
      <c r="Y1049" s="45">
        <f t="shared" si="144"/>
        <v>0</v>
      </c>
      <c r="Z1049" s="46">
        <f t="shared" si="148"/>
        <v>0</v>
      </c>
      <c r="AA1049" s="46">
        <f t="shared" si="149"/>
        <v>0</v>
      </c>
      <c r="AB1049" s="46">
        <f t="shared" si="150"/>
        <v>4110.96</v>
      </c>
      <c r="AC1049" s="45"/>
      <c r="AF1049" s="33">
        <f t="shared" si="151"/>
        <v>0</v>
      </c>
      <c r="AH1049" s="24">
        <f t="shared" si="152"/>
        <v>0</v>
      </c>
    </row>
    <row r="1050" spans="1:34" x14ac:dyDescent="0.35">
      <c r="A1050" t="s">
        <v>1078</v>
      </c>
      <c r="C1050" s="26" t="s">
        <v>3440</v>
      </c>
      <c r="D1050" s="26" t="s">
        <v>3653</v>
      </c>
      <c r="E1050" s="19">
        <v>38410</v>
      </c>
      <c r="F1050" s="26" t="s">
        <v>3468</v>
      </c>
      <c r="G1050" s="26" t="s">
        <v>3452</v>
      </c>
      <c r="H1050" s="19" t="str">
        <f>VLOOKUP(E1050,Subjective!$A$5:$B$1439,2,FALSE)</f>
        <v>WDU Student Salary Reimbursements</v>
      </c>
      <c r="I1050" s="44">
        <v>4110.96</v>
      </c>
      <c r="J1050" s="45"/>
      <c r="K1050" s="45">
        <f t="shared" si="145"/>
        <v>4110.96</v>
      </c>
      <c r="L1050" s="45"/>
      <c r="M1050" s="45"/>
      <c r="N1050" s="45"/>
      <c r="O1050" s="45"/>
      <c r="P1050" s="45"/>
      <c r="Q1050" s="45"/>
      <c r="R1050" s="45"/>
      <c r="S1050" s="45"/>
      <c r="T1050" s="45"/>
      <c r="U1050" s="45"/>
      <c r="V1050" s="45"/>
      <c r="W1050" s="46">
        <f t="shared" si="146"/>
        <v>0</v>
      </c>
      <c r="X1050" s="45">
        <f t="shared" si="147"/>
        <v>0</v>
      </c>
      <c r="Y1050" s="45">
        <f t="shared" si="144"/>
        <v>0</v>
      </c>
      <c r="Z1050" s="46">
        <f t="shared" si="148"/>
        <v>0</v>
      </c>
      <c r="AA1050" s="46">
        <f t="shared" si="149"/>
        <v>0</v>
      </c>
      <c r="AB1050" s="46">
        <f t="shared" si="150"/>
        <v>4110.96</v>
      </c>
      <c r="AC1050" s="45"/>
      <c r="AF1050" s="33">
        <f t="shared" si="151"/>
        <v>0</v>
      </c>
      <c r="AH1050" s="24">
        <f t="shared" si="152"/>
        <v>0</v>
      </c>
    </row>
    <row r="1051" spans="1:34" x14ac:dyDescent="0.35">
      <c r="A1051" t="s">
        <v>1079</v>
      </c>
      <c r="C1051" s="26" t="s">
        <v>3440</v>
      </c>
      <c r="D1051" s="26" t="s">
        <v>3653</v>
      </c>
      <c r="E1051" s="19">
        <v>38410</v>
      </c>
      <c r="F1051" s="26" t="s">
        <v>3469</v>
      </c>
      <c r="G1051" s="26" t="s">
        <v>3449</v>
      </c>
      <c r="H1051" s="19" t="str">
        <f>VLOOKUP(E1051,Subjective!$A$5:$B$1439,2,FALSE)</f>
        <v>WDU Student Salary Reimbursements</v>
      </c>
      <c r="I1051" s="44">
        <v>9076</v>
      </c>
      <c r="J1051" s="45"/>
      <c r="K1051" s="45">
        <f t="shared" si="145"/>
        <v>9076</v>
      </c>
      <c r="L1051" s="45"/>
      <c r="M1051" s="45"/>
      <c r="N1051" s="45"/>
      <c r="O1051" s="45"/>
      <c r="P1051" s="45"/>
      <c r="Q1051" s="45"/>
      <c r="R1051" s="45"/>
      <c r="S1051" s="45"/>
      <c r="T1051" s="45"/>
      <c r="U1051" s="45"/>
      <c r="V1051" s="45"/>
      <c r="W1051" s="46">
        <f t="shared" si="146"/>
        <v>0</v>
      </c>
      <c r="X1051" s="45">
        <f t="shared" si="147"/>
        <v>0</v>
      </c>
      <c r="Y1051" s="45">
        <f t="shared" si="144"/>
        <v>0</v>
      </c>
      <c r="Z1051" s="46">
        <f t="shared" si="148"/>
        <v>0</v>
      </c>
      <c r="AA1051" s="46">
        <f t="shared" si="149"/>
        <v>0</v>
      </c>
      <c r="AB1051" s="46">
        <f t="shared" si="150"/>
        <v>9076</v>
      </c>
      <c r="AC1051" s="45"/>
      <c r="AF1051" s="33">
        <f t="shared" si="151"/>
        <v>0</v>
      </c>
      <c r="AH1051" s="24">
        <f t="shared" si="152"/>
        <v>0</v>
      </c>
    </row>
    <row r="1052" spans="1:34" x14ac:dyDescent="0.35">
      <c r="A1052" t="s">
        <v>1080</v>
      </c>
      <c r="C1052" s="26" t="s">
        <v>3440</v>
      </c>
      <c r="D1052" s="26" t="s">
        <v>3653</v>
      </c>
      <c r="E1052" s="19">
        <v>38410</v>
      </c>
      <c r="F1052" s="26" t="s">
        <v>3470</v>
      </c>
      <c r="G1052" s="26" t="s">
        <v>3445</v>
      </c>
      <c r="H1052" s="19" t="str">
        <f>VLOOKUP(E1052,Subjective!$A$5:$B$1439,2,FALSE)</f>
        <v>WDU Student Salary Reimbursements</v>
      </c>
      <c r="I1052" s="44">
        <v>13544.26</v>
      </c>
      <c r="J1052" s="45"/>
      <c r="K1052" s="45">
        <f t="shared" si="145"/>
        <v>13544.26</v>
      </c>
      <c r="L1052" s="45"/>
      <c r="M1052" s="45"/>
      <c r="N1052" s="45"/>
      <c r="O1052" s="45"/>
      <c r="P1052" s="45"/>
      <c r="Q1052" s="45"/>
      <c r="R1052" s="45"/>
      <c r="S1052" s="45"/>
      <c r="T1052" s="45"/>
      <c r="U1052" s="45"/>
      <c r="V1052" s="45"/>
      <c r="W1052" s="46">
        <f t="shared" si="146"/>
        <v>0</v>
      </c>
      <c r="X1052" s="45">
        <f t="shared" si="147"/>
        <v>0</v>
      </c>
      <c r="Y1052" s="45">
        <f t="shared" ref="Y1052:Y1112" si="153">IF((X1052+Z1052+AA1052+AB1052+U1052+V1052+W1052)=0,I1052,0)</f>
        <v>0</v>
      </c>
      <c r="Z1052" s="46">
        <f t="shared" si="148"/>
        <v>0</v>
      </c>
      <c r="AA1052" s="46">
        <f t="shared" si="149"/>
        <v>0</v>
      </c>
      <c r="AB1052" s="46">
        <f t="shared" si="150"/>
        <v>13544.26</v>
      </c>
      <c r="AC1052" s="45"/>
      <c r="AF1052" s="33">
        <f t="shared" si="151"/>
        <v>0</v>
      </c>
      <c r="AH1052" s="24">
        <f t="shared" si="152"/>
        <v>0</v>
      </c>
    </row>
    <row r="1053" spans="1:34" x14ac:dyDescent="0.35">
      <c r="A1053" t="s">
        <v>1081</v>
      </c>
      <c r="C1053" s="26" t="s">
        <v>3440</v>
      </c>
      <c r="D1053" s="26" t="s">
        <v>3653</v>
      </c>
      <c r="E1053" s="19">
        <v>38410</v>
      </c>
      <c r="F1053" s="26" t="s">
        <v>3471</v>
      </c>
      <c r="G1053" s="26" t="s">
        <v>3451</v>
      </c>
      <c r="H1053" s="19" t="str">
        <f>VLOOKUP(E1053,Subjective!$A$5:$B$1439,2,FALSE)</f>
        <v>WDU Student Salary Reimbursements</v>
      </c>
      <c r="I1053" s="44">
        <v>4585.2</v>
      </c>
      <c r="J1053" s="45"/>
      <c r="K1053" s="45">
        <f t="shared" si="145"/>
        <v>4585.2</v>
      </c>
      <c r="L1053" s="45"/>
      <c r="M1053" s="45"/>
      <c r="N1053" s="45"/>
      <c r="O1053" s="45"/>
      <c r="P1053" s="45"/>
      <c r="Q1053" s="45"/>
      <c r="R1053" s="45"/>
      <c r="S1053" s="45"/>
      <c r="T1053" s="45"/>
      <c r="U1053" s="45"/>
      <c r="V1053" s="45"/>
      <c r="W1053" s="46">
        <f t="shared" si="146"/>
        <v>0</v>
      </c>
      <c r="X1053" s="45">
        <f t="shared" si="147"/>
        <v>0</v>
      </c>
      <c r="Y1053" s="45">
        <f t="shared" si="153"/>
        <v>0</v>
      </c>
      <c r="Z1053" s="46">
        <f t="shared" si="148"/>
        <v>0</v>
      </c>
      <c r="AA1053" s="46">
        <f t="shared" si="149"/>
        <v>0</v>
      </c>
      <c r="AB1053" s="46">
        <f t="shared" si="150"/>
        <v>4585.2</v>
      </c>
      <c r="AC1053" s="45"/>
      <c r="AF1053" s="33">
        <f t="shared" si="151"/>
        <v>0</v>
      </c>
      <c r="AH1053" s="24">
        <f t="shared" si="152"/>
        <v>0</v>
      </c>
    </row>
    <row r="1054" spans="1:34" x14ac:dyDescent="0.35">
      <c r="A1054" t="s">
        <v>1082</v>
      </c>
      <c r="C1054" s="26" t="s">
        <v>3440</v>
      </c>
      <c r="D1054" s="26" t="s">
        <v>3654</v>
      </c>
      <c r="E1054" s="19">
        <v>34200</v>
      </c>
      <c r="F1054" s="26" t="s">
        <v>3556</v>
      </c>
      <c r="G1054" s="26" t="s">
        <v>3442</v>
      </c>
      <c r="H1054" s="19" t="str">
        <f>VLOOKUP(E1054,Subjective!$A$5:$B$1439,2,FALSE)</f>
        <v>Training Expenses</v>
      </c>
      <c r="I1054" s="44">
        <v>3000</v>
      </c>
      <c r="J1054" s="45"/>
      <c r="K1054" s="45">
        <f t="shared" si="145"/>
        <v>3000</v>
      </c>
      <c r="L1054" s="45"/>
      <c r="M1054" s="45"/>
      <c r="N1054" s="45"/>
      <c r="O1054" s="45"/>
      <c r="P1054" s="45"/>
      <c r="Q1054" s="45"/>
      <c r="R1054" s="45"/>
      <c r="S1054" s="45"/>
      <c r="T1054" s="45"/>
      <c r="U1054" s="45"/>
      <c r="V1054" s="45"/>
      <c r="W1054" s="46">
        <f t="shared" si="146"/>
        <v>0</v>
      </c>
      <c r="X1054" s="45">
        <f t="shared" si="147"/>
        <v>0</v>
      </c>
      <c r="Y1054" s="45">
        <f t="shared" si="153"/>
        <v>3000</v>
      </c>
      <c r="Z1054" s="46">
        <f t="shared" si="148"/>
        <v>0</v>
      </c>
      <c r="AA1054" s="46">
        <f t="shared" si="149"/>
        <v>0</v>
      </c>
      <c r="AB1054" s="46">
        <f t="shared" si="150"/>
        <v>0</v>
      </c>
      <c r="AC1054" s="45"/>
      <c r="AF1054" s="33">
        <f t="shared" si="151"/>
        <v>0</v>
      </c>
      <c r="AH1054" s="24">
        <f t="shared" si="152"/>
        <v>0</v>
      </c>
    </row>
    <row r="1055" spans="1:34" x14ac:dyDescent="0.35">
      <c r="A1055" t="s">
        <v>1083</v>
      </c>
      <c r="C1055" s="26" t="s">
        <v>3440</v>
      </c>
      <c r="D1055" s="26" t="s">
        <v>3654</v>
      </c>
      <c r="E1055" s="19">
        <v>38400</v>
      </c>
      <c r="F1055" s="26" t="s">
        <v>3612</v>
      </c>
      <c r="G1055" s="26" t="s">
        <v>3442</v>
      </c>
      <c r="H1055" s="19" t="str">
        <f>VLOOKUP(E1055,Subjective!$A$5:$B$1439,2,FALSE)</f>
        <v>WDU E&amp;T Contracts with Universities</v>
      </c>
      <c r="I1055" s="44">
        <v>8088</v>
      </c>
      <c r="J1055" s="45"/>
      <c r="K1055" s="45">
        <f t="shared" si="145"/>
        <v>8088</v>
      </c>
      <c r="L1055" s="45"/>
      <c r="M1055" s="45"/>
      <c r="N1055" s="45"/>
      <c r="O1055" s="45"/>
      <c r="P1055" s="45"/>
      <c r="Q1055" s="45"/>
      <c r="R1055" s="45"/>
      <c r="S1055" s="45"/>
      <c r="T1055" s="45"/>
      <c r="U1055" s="45"/>
      <c r="V1055" s="45"/>
      <c r="W1055" s="46">
        <f t="shared" si="146"/>
        <v>0</v>
      </c>
      <c r="X1055" s="45">
        <f t="shared" si="147"/>
        <v>0</v>
      </c>
      <c r="Y1055" s="45">
        <f t="shared" si="153"/>
        <v>8088</v>
      </c>
      <c r="Z1055" s="46">
        <f t="shared" si="148"/>
        <v>0</v>
      </c>
      <c r="AA1055" s="46">
        <f t="shared" si="149"/>
        <v>0</v>
      </c>
      <c r="AB1055" s="46">
        <f t="shared" si="150"/>
        <v>0</v>
      </c>
      <c r="AC1055" s="45"/>
      <c r="AF1055" s="33">
        <f t="shared" si="151"/>
        <v>0</v>
      </c>
      <c r="AH1055" s="24">
        <f t="shared" si="152"/>
        <v>0</v>
      </c>
    </row>
    <row r="1056" spans="1:34" x14ac:dyDescent="0.35">
      <c r="A1056" t="s">
        <v>1084</v>
      </c>
      <c r="C1056" s="26" t="s">
        <v>3440</v>
      </c>
      <c r="D1056" s="26" t="s">
        <v>3654</v>
      </c>
      <c r="E1056" s="19">
        <v>38420</v>
      </c>
      <c r="F1056" s="26" t="s">
        <v>3612</v>
      </c>
      <c r="G1056" s="26" t="s">
        <v>3442</v>
      </c>
      <c r="H1056" s="19" t="str">
        <f>VLOOKUP(E1056,Subjective!$A$5:$B$1439,2,FALSE)</f>
        <v>WDU Student Bursary Reimbursements</v>
      </c>
      <c r="I1056" s="44">
        <v>5333.28</v>
      </c>
      <c r="J1056" s="45"/>
      <c r="K1056" s="45">
        <f t="shared" si="145"/>
        <v>5333.28</v>
      </c>
      <c r="L1056" s="45"/>
      <c r="M1056" s="45"/>
      <c r="N1056" s="45"/>
      <c r="O1056" s="45"/>
      <c r="P1056" s="45"/>
      <c r="Q1056" s="45"/>
      <c r="R1056" s="45"/>
      <c r="S1056" s="45"/>
      <c r="T1056" s="45"/>
      <c r="U1056" s="45"/>
      <c r="V1056" s="45"/>
      <c r="W1056" s="46">
        <f t="shared" si="146"/>
        <v>0</v>
      </c>
      <c r="X1056" s="45">
        <f t="shared" si="147"/>
        <v>0</v>
      </c>
      <c r="Y1056" s="45">
        <f t="shared" si="153"/>
        <v>5333.28</v>
      </c>
      <c r="Z1056" s="46">
        <f t="shared" si="148"/>
        <v>0</v>
      </c>
      <c r="AA1056" s="46">
        <f t="shared" si="149"/>
        <v>0</v>
      </c>
      <c r="AB1056" s="46">
        <f t="shared" si="150"/>
        <v>0</v>
      </c>
      <c r="AC1056" s="45"/>
      <c r="AF1056" s="33">
        <f t="shared" si="151"/>
        <v>0</v>
      </c>
      <c r="AH1056" s="24">
        <f t="shared" si="152"/>
        <v>0</v>
      </c>
    </row>
    <row r="1057" spans="1:34" x14ac:dyDescent="0.35">
      <c r="A1057" t="s">
        <v>1085</v>
      </c>
      <c r="C1057" s="26" t="s">
        <v>3440</v>
      </c>
      <c r="D1057" s="26" t="s">
        <v>3654</v>
      </c>
      <c r="E1057" s="19">
        <v>38420</v>
      </c>
      <c r="F1057" s="26" t="s">
        <v>3608</v>
      </c>
      <c r="G1057" s="26" t="s">
        <v>3442</v>
      </c>
      <c r="H1057" s="19" t="str">
        <f>VLOOKUP(E1057,Subjective!$A$5:$B$1439,2,FALSE)</f>
        <v>WDU Student Bursary Reimbursements</v>
      </c>
      <c r="I1057" s="44">
        <v>666.68</v>
      </c>
      <c r="J1057" s="45"/>
      <c r="K1057" s="45">
        <f t="shared" si="145"/>
        <v>666.68</v>
      </c>
      <c r="L1057" s="45"/>
      <c r="M1057" s="45"/>
      <c r="N1057" s="45"/>
      <c r="O1057" s="45"/>
      <c r="P1057" s="45"/>
      <c r="Q1057" s="45"/>
      <c r="R1057" s="45"/>
      <c r="S1057" s="45"/>
      <c r="T1057" s="45"/>
      <c r="U1057" s="45"/>
      <c r="V1057" s="45"/>
      <c r="W1057" s="46">
        <f t="shared" si="146"/>
        <v>0</v>
      </c>
      <c r="X1057" s="45">
        <f t="shared" si="147"/>
        <v>0</v>
      </c>
      <c r="Y1057" s="45">
        <f t="shared" si="153"/>
        <v>666.68</v>
      </c>
      <c r="Z1057" s="46">
        <f t="shared" si="148"/>
        <v>0</v>
      </c>
      <c r="AA1057" s="46">
        <f t="shared" si="149"/>
        <v>0</v>
      </c>
      <c r="AB1057" s="46">
        <f t="shared" si="150"/>
        <v>0</v>
      </c>
      <c r="AC1057" s="45"/>
      <c r="AF1057" s="33">
        <f t="shared" si="151"/>
        <v>0</v>
      </c>
      <c r="AH1057" s="24">
        <f t="shared" si="152"/>
        <v>0</v>
      </c>
    </row>
    <row r="1058" spans="1:34" x14ac:dyDescent="0.35">
      <c r="A1058" t="s">
        <v>1086</v>
      </c>
      <c r="C1058" s="26" t="s">
        <v>3440</v>
      </c>
      <c r="D1058" s="26" t="s">
        <v>3654</v>
      </c>
      <c r="E1058" s="19">
        <v>38420</v>
      </c>
      <c r="F1058" s="26" t="s">
        <v>3636</v>
      </c>
      <c r="G1058" s="26" t="s">
        <v>3442</v>
      </c>
      <c r="H1058" s="19" t="str">
        <f>VLOOKUP(E1058,Subjective!$A$5:$B$1439,2,FALSE)</f>
        <v>WDU Student Bursary Reimbursements</v>
      </c>
      <c r="I1058" s="44">
        <v>4833.6400000000003</v>
      </c>
      <c r="J1058" s="45"/>
      <c r="K1058" s="45">
        <f t="shared" si="145"/>
        <v>4833.6400000000003</v>
      </c>
      <c r="L1058" s="45"/>
      <c r="M1058" s="45"/>
      <c r="N1058" s="45"/>
      <c r="O1058" s="45"/>
      <c r="P1058" s="45"/>
      <c r="Q1058" s="45"/>
      <c r="R1058" s="45"/>
      <c r="S1058" s="45"/>
      <c r="T1058" s="45"/>
      <c r="U1058" s="45"/>
      <c r="V1058" s="45"/>
      <c r="W1058" s="46">
        <f t="shared" si="146"/>
        <v>0</v>
      </c>
      <c r="X1058" s="45">
        <f t="shared" si="147"/>
        <v>0</v>
      </c>
      <c r="Y1058" s="45">
        <f t="shared" si="153"/>
        <v>4833.6400000000003</v>
      </c>
      <c r="Z1058" s="46">
        <f t="shared" si="148"/>
        <v>0</v>
      </c>
      <c r="AA1058" s="46">
        <f t="shared" si="149"/>
        <v>0</v>
      </c>
      <c r="AB1058" s="46">
        <f t="shared" si="150"/>
        <v>0</v>
      </c>
      <c r="AC1058" s="45"/>
      <c r="AF1058" s="33">
        <f t="shared" si="151"/>
        <v>0</v>
      </c>
      <c r="AH1058" s="24">
        <f t="shared" si="152"/>
        <v>0</v>
      </c>
    </row>
    <row r="1059" spans="1:34" x14ac:dyDescent="0.35">
      <c r="A1059" t="s">
        <v>1087</v>
      </c>
      <c r="C1059" s="26" t="s">
        <v>3440</v>
      </c>
      <c r="D1059" s="26" t="s">
        <v>3655</v>
      </c>
      <c r="E1059" s="19">
        <v>38400</v>
      </c>
      <c r="F1059" s="26" t="s">
        <v>3556</v>
      </c>
      <c r="G1059" s="26" t="s">
        <v>3442</v>
      </c>
      <c r="H1059" s="19" t="str">
        <f>VLOOKUP(E1059,Subjective!$A$5:$B$1439,2,FALSE)</f>
        <v>WDU E&amp;T Contracts with Universities</v>
      </c>
      <c r="I1059" s="44">
        <v>46200</v>
      </c>
      <c r="J1059" s="45"/>
      <c r="K1059" s="45">
        <f t="shared" si="145"/>
        <v>46200</v>
      </c>
      <c r="L1059" s="45"/>
      <c r="M1059" s="45"/>
      <c r="N1059" s="45"/>
      <c r="O1059" s="45"/>
      <c r="P1059" s="45"/>
      <c r="Q1059" s="45"/>
      <c r="R1059" s="45"/>
      <c r="S1059" s="45"/>
      <c r="T1059" s="45"/>
      <c r="U1059" s="45"/>
      <c r="V1059" s="45"/>
      <c r="W1059" s="46">
        <f t="shared" si="146"/>
        <v>0</v>
      </c>
      <c r="X1059" s="45">
        <f t="shared" si="147"/>
        <v>0</v>
      </c>
      <c r="Y1059" s="45">
        <f t="shared" si="153"/>
        <v>46200</v>
      </c>
      <c r="Z1059" s="46">
        <f t="shared" si="148"/>
        <v>0</v>
      </c>
      <c r="AA1059" s="46">
        <f t="shared" si="149"/>
        <v>0</v>
      </c>
      <c r="AB1059" s="46">
        <f t="shared" si="150"/>
        <v>0</v>
      </c>
      <c r="AC1059" s="45"/>
      <c r="AF1059" s="33">
        <f t="shared" si="151"/>
        <v>0</v>
      </c>
      <c r="AH1059" s="24">
        <f t="shared" si="152"/>
        <v>0</v>
      </c>
    </row>
    <row r="1060" spans="1:34" x14ac:dyDescent="0.35">
      <c r="A1060" t="s">
        <v>1088</v>
      </c>
      <c r="C1060" s="26" t="s">
        <v>3440</v>
      </c>
      <c r="D1060" s="26" t="s">
        <v>3656</v>
      </c>
      <c r="E1060" s="19" t="s">
        <v>1796</v>
      </c>
      <c r="F1060" s="26" t="s">
        <v>3441</v>
      </c>
      <c r="G1060" s="26" t="s">
        <v>3442</v>
      </c>
      <c r="H1060" s="19" t="str">
        <f>VLOOKUP(E1060,Subjective!$A$5:$B$1439,2,FALSE)</f>
        <v>Admin &amp; Clerical Band 8A</v>
      </c>
      <c r="I1060" s="44">
        <v>7707.01</v>
      </c>
      <c r="J1060" s="45"/>
      <c r="K1060" s="45">
        <f t="shared" si="145"/>
        <v>7707.01</v>
      </c>
      <c r="L1060" s="45"/>
      <c r="M1060" s="45"/>
      <c r="N1060" s="45"/>
      <c r="O1060" s="45"/>
      <c r="P1060" s="45"/>
      <c r="Q1060" s="45"/>
      <c r="R1060" s="45"/>
      <c r="S1060" s="45"/>
      <c r="T1060" s="45"/>
      <c r="U1060" s="45"/>
      <c r="V1060" s="45"/>
      <c r="W1060" s="46">
        <f t="shared" si="146"/>
        <v>0</v>
      </c>
      <c r="X1060" s="45">
        <f t="shared" si="147"/>
        <v>7707.01</v>
      </c>
      <c r="Y1060" s="45">
        <f t="shared" si="153"/>
        <v>0</v>
      </c>
      <c r="Z1060" s="46">
        <f t="shared" si="148"/>
        <v>0</v>
      </c>
      <c r="AA1060" s="46">
        <f t="shared" si="149"/>
        <v>0</v>
      </c>
      <c r="AB1060" s="46">
        <f t="shared" si="150"/>
        <v>0</v>
      </c>
      <c r="AC1060" s="45"/>
      <c r="AF1060" s="33">
        <f t="shared" si="151"/>
        <v>0</v>
      </c>
      <c r="AH1060" s="24">
        <f t="shared" si="152"/>
        <v>0</v>
      </c>
    </row>
    <row r="1061" spans="1:34" x14ac:dyDescent="0.35">
      <c r="A1061" t="s">
        <v>1089</v>
      </c>
      <c r="C1061" s="26" t="s">
        <v>3440</v>
      </c>
      <c r="D1061" s="26" t="s">
        <v>3656</v>
      </c>
      <c r="E1061" s="19">
        <v>32040</v>
      </c>
      <c r="F1061" s="26" t="s">
        <v>3441</v>
      </c>
      <c r="G1061" s="26" t="s">
        <v>3442</v>
      </c>
      <c r="H1061" s="19" t="str">
        <f>VLOOKUP(E1061,Subjective!$A$5:$B$1439,2,FALSE)</f>
        <v>Hardware &amp; Crockery</v>
      </c>
      <c r="I1061" s="44">
        <v>-9.9</v>
      </c>
      <c r="J1061" s="45"/>
      <c r="K1061" s="45">
        <f t="shared" si="145"/>
        <v>-9.9</v>
      </c>
      <c r="L1061" s="45"/>
      <c r="M1061" s="45"/>
      <c r="N1061" s="45"/>
      <c r="O1061" s="45"/>
      <c r="P1061" s="45"/>
      <c r="Q1061" s="45"/>
      <c r="R1061" s="45"/>
      <c r="S1061" s="45"/>
      <c r="T1061" s="45"/>
      <c r="U1061" s="45"/>
      <c r="V1061" s="45"/>
      <c r="W1061" s="46">
        <f t="shared" si="146"/>
        <v>0</v>
      </c>
      <c r="X1061" s="45">
        <f t="shared" si="147"/>
        <v>0</v>
      </c>
      <c r="Y1061" s="45">
        <f t="shared" si="153"/>
        <v>-9.9</v>
      </c>
      <c r="Z1061" s="46">
        <f t="shared" si="148"/>
        <v>0</v>
      </c>
      <c r="AA1061" s="46">
        <f t="shared" si="149"/>
        <v>0</v>
      </c>
      <c r="AB1061" s="46">
        <f t="shared" si="150"/>
        <v>0</v>
      </c>
      <c r="AC1061" s="45"/>
      <c r="AF1061" s="33">
        <f t="shared" si="151"/>
        <v>0</v>
      </c>
      <c r="AH1061" s="24">
        <f t="shared" si="152"/>
        <v>0</v>
      </c>
    </row>
    <row r="1062" spans="1:34" x14ac:dyDescent="0.35">
      <c r="A1062" t="s">
        <v>1090</v>
      </c>
      <c r="C1062" s="26" t="s">
        <v>3440</v>
      </c>
      <c r="D1062" s="26" t="s">
        <v>3656</v>
      </c>
      <c r="E1062" s="19">
        <v>32080</v>
      </c>
      <c r="F1062" s="26" t="s">
        <v>3441</v>
      </c>
      <c r="G1062" s="26" t="s">
        <v>3442</v>
      </c>
      <c r="H1062" s="19" t="str">
        <f>VLOOKUP(E1062,Subjective!$A$5:$B$1439,2,FALSE)</f>
        <v>Catering Equipment - Leases</v>
      </c>
      <c r="I1062" s="44">
        <v>104</v>
      </c>
      <c r="J1062" s="45"/>
      <c r="K1062" s="45">
        <f t="shared" si="145"/>
        <v>104</v>
      </c>
      <c r="L1062" s="45"/>
      <c r="M1062" s="45"/>
      <c r="N1062" s="45"/>
      <c r="O1062" s="45"/>
      <c r="P1062" s="45"/>
      <c r="Q1062" s="45"/>
      <c r="R1062" s="45"/>
      <c r="S1062" s="45"/>
      <c r="T1062" s="45"/>
      <c r="U1062" s="45"/>
      <c r="V1062" s="45"/>
      <c r="W1062" s="46">
        <f t="shared" si="146"/>
        <v>0</v>
      </c>
      <c r="X1062" s="45">
        <f t="shared" si="147"/>
        <v>0</v>
      </c>
      <c r="Y1062" s="45">
        <f t="shared" si="153"/>
        <v>104</v>
      </c>
      <c r="Z1062" s="46">
        <f t="shared" si="148"/>
        <v>0</v>
      </c>
      <c r="AA1062" s="46">
        <f t="shared" si="149"/>
        <v>0</v>
      </c>
      <c r="AB1062" s="46">
        <f t="shared" si="150"/>
        <v>0</v>
      </c>
      <c r="AC1062" s="45"/>
      <c r="AF1062" s="33">
        <f t="shared" si="151"/>
        <v>0</v>
      </c>
      <c r="AH1062" s="24">
        <f t="shared" si="152"/>
        <v>0</v>
      </c>
    </row>
    <row r="1063" spans="1:34" x14ac:dyDescent="0.35">
      <c r="A1063" t="s">
        <v>1091</v>
      </c>
      <c r="C1063" s="26" t="s">
        <v>3440</v>
      </c>
      <c r="D1063" s="26" t="s">
        <v>3656</v>
      </c>
      <c r="E1063" s="19">
        <v>33610</v>
      </c>
      <c r="F1063" s="26" t="s">
        <v>3441</v>
      </c>
      <c r="G1063" s="26" t="s">
        <v>3442</v>
      </c>
      <c r="H1063" s="19" t="str">
        <f>VLOOKUP(E1063,Subjective!$A$5:$B$1439,2,FALSE)</f>
        <v>Travel &amp; Subsistence</v>
      </c>
      <c r="I1063" s="44">
        <v>178.2</v>
      </c>
      <c r="J1063" s="45"/>
      <c r="K1063" s="45">
        <f t="shared" si="145"/>
        <v>178.2</v>
      </c>
      <c r="L1063" s="45"/>
      <c r="M1063" s="45"/>
      <c r="N1063" s="45"/>
      <c r="O1063" s="45"/>
      <c r="P1063" s="45"/>
      <c r="Q1063" s="45"/>
      <c r="R1063" s="45"/>
      <c r="S1063" s="45"/>
      <c r="T1063" s="45"/>
      <c r="U1063" s="45"/>
      <c r="V1063" s="45"/>
      <c r="W1063" s="46">
        <f t="shared" si="146"/>
        <v>0</v>
      </c>
      <c r="X1063" s="45">
        <f t="shared" si="147"/>
        <v>0</v>
      </c>
      <c r="Y1063" s="45">
        <f t="shared" si="153"/>
        <v>178.2</v>
      </c>
      <c r="Z1063" s="46">
        <f t="shared" si="148"/>
        <v>0</v>
      </c>
      <c r="AA1063" s="46">
        <f t="shared" si="149"/>
        <v>0</v>
      </c>
      <c r="AB1063" s="46">
        <f t="shared" si="150"/>
        <v>0</v>
      </c>
      <c r="AC1063" s="45"/>
      <c r="AF1063" s="33">
        <f t="shared" si="151"/>
        <v>0</v>
      </c>
      <c r="AH1063" s="24">
        <f t="shared" si="152"/>
        <v>0</v>
      </c>
    </row>
    <row r="1064" spans="1:34" x14ac:dyDescent="0.35">
      <c r="A1064" t="s">
        <v>1092</v>
      </c>
      <c r="C1064" s="26" t="s">
        <v>3440</v>
      </c>
      <c r="D1064" s="26" t="s">
        <v>3656</v>
      </c>
      <c r="E1064" s="19">
        <v>34220</v>
      </c>
      <c r="F1064" s="26" t="s">
        <v>3441</v>
      </c>
      <c r="G1064" s="26" t="s">
        <v>3442</v>
      </c>
      <c r="H1064" s="19" t="str">
        <f>VLOOKUP(E1064,Subjective!$A$5:$B$1439,2,FALSE)</f>
        <v>Conferences And Seminars</v>
      </c>
      <c r="I1064" s="44">
        <v>1654.21</v>
      </c>
      <c r="J1064" s="45"/>
      <c r="K1064" s="45">
        <f t="shared" si="145"/>
        <v>1654.21</v>
      </c>
      <c r="L1064" s="45"/>
      <c r="M1064" s="45"/>
      <c r="N1064" s="45"/>
      <c r="O1064" s="45"/>
      <c r="P1064" s="45"/>
      <c r="Q1064" s="45"/>
      <c r="R1064" s="45"/>
      <c r="S1064" s="45"/>
      <c r="T1064" s="45"/>
      <c r="U1064" s="45"/>
      <c r="V1064" s="45"/>
      <c r="W1064" s="46">
        <f t="shared" si="146"/>
        <v>0</v>
      </c>
      <c r="X1064" s="45">
        <f t="shared" si="147"/>
        <v>0</v>
      </c>
      <c r="Y1064" s="45">
        <f t="shared" si="153"/>
        <v>1654.21</v>
      </c>
      <c r="Z1064" s="46">
        <f t="shared" si="148"/>
        <v>0</v>
      </c>
      <c r="AA1064" s="46">
        <f t="shared" si="149"/>
        <v>0</v>
      </c>
      <c r="AB1064" s="46">
        <f t="shared" si="150"/>
        <v>0</v>
      </c>
      <c r="AC1064" s="45"/>
      <c r="AF1064" s="33">
        <f t="shared" si="151"/>
        <v>0</v>
      </c>
      <c r="AH1064" s="24">
        <f t="shared" si="152"/>
        <v>0</v>
      </c>
    </row>
    <row r="1065" spans="1:34" x14ac:dyDescent="0.35">
      <c r="A1065" t="s">
        <v>1093</v>
      </c>
      <c r="C1065" s="26" t="s">
        <v>3440</v>
      </c>
      <c r="D1065" s="26" t="s">
        <v>3657</v>
      </c>
      <c r="E1065" s="19" t="s">
        <v>1784</v>
      </c>
      <c r="F1065" s="26" t="s">
        <v>3441</v>
      </c>
      <c r="G1065" s="26" t="s">
        <v>3442</v>
      </c>
      <c r="H1065" s="19" t="str">
        <f>VLOOKUP(E1065,Subjective!$A$5:$B$1439,2,FALSE)</f>
        <v>Admin &amp; Clerical Band 2</v>
      </c>
      <c r="I1065" s="44">
        <v>3848.51</v>
      </c>
      <c r="J1065" s="45"/>
      <c r="K1065" s="45">
        <f t="shared" si="145"/>
        <v>3848.51</v>
      </c>
      <c r="L1065" s="45"/>
      <c r="M1065" s="45"/>
      <c r="N1065" s="45"/>
      <c r="O1065" s="45"/>
      <c r="P1065" s="45"/>
      <c r="Q1065" s="45"/>
      <c r="R1065" s="45"/>
      <c r="S1065" s="45"/>
      <c r="T1065" s="45"/>
      <c r="U1065" s="45"/>
      <c r="V1065" s="45"/>
      <c r="W1065" s="46">
        <f t="shared" si="146"/>
        <v>0</v>
      </c>
      <c r="X1065" s="45">
        <f t="shared" si="147"/>
        <v>3848.51</v>
      </c>
      <c r="Y1065" s="45">
        <f t="shared" si="153"/>
        <v>0</v>
      </c>
      <c r="Z1065" s="46">
        <f t="shared" si="148"/>
        <v>0</v>
      </c>
      <c r="AA1065" s="46">
        <f t="shared" si="149"/>
        <v>0</v>
      </c>
      <c r="AB1065" s="46">
        <f t="shared" si="150"/>
        <v>0</v>
      </c>
      <c r="AC1065" s="45"/>
      <c r="AF1065" s="33">
        <f t="shared" si="151"/>
        <v>0</v>
      </c>
      <c r="AH1065" s="24">
        <f t="shared" si="152"/>
        <v>0</v>
      </c>
    </row>
    <row r="1066" spans="1:34" x14ac:dyDescent="0.35">
      <c r="A1066" t="s">
        <v>1094</v>
      </c>
      <c r="C1066" s="26" t="s">
        <v>3440</v>
      </c>
      <c r="D1066" s="26" t="s">
        <v>3657</v>
      </c>
      <c r="E1066" s="19" t="s">
        <v>1786</v>
      </c>
      <c r="F1066" s="26" t="s">
        <v>3441</v>
      </c>
      <c r="G1066" s="26" t="s">
        <v>3442</v>
      </c>
      <c r="H1066" s="19" t="str">
        <f>VLOOKUP(E1066,Subjective!$A$5:$B$1439,2,FALSE)</f>
        <v>Admin &amp; Clerical Band 3</v>
      </c>
      <c r="I1066" s="44">
        <v>3509.28</v>
      </c>
      <c r="J1066" s="45"/>
      <c r="K1066" s="45">
        <f t="shared" si="145"/>
        <v>3509.28</v>
      </c>
      <c r="L1066" s="45"/>
      <c r="M1066" s="45"/>
      <c r="N1066" s="45"/>
      <c r="O1066" s="45"/>
      <c r="P1066" s="45"/>
      <c r="Q1066" s="45"/>
      <c r="R1066" s="45"/>
      <c r="S1066" s="45"/>
      <c r="T1066" s="45"/>
      <c r="U1066" s="45"/>
      <c r="V1066" s="45"/>
      <c r="W1066" s="46">
        <f t="shared" si="146"/>
        <v>0</v>
      </c>
      <c r="X1066" s="45">
        <f t="shared" si="147"/>
        <v>3509.28</v>
      </c>
      <c r="Y1066" s="45">
        <f t="shared" si="153"/>
        <v>0</v>
      </c>
      <c r="Z1066" s="46">
        <f t="shared" si="148"/>
        <v>0</v>
      </c>
      <c r="AA1066" s="46">
        <f t="shared" si="149"/>
        <v>0</v>
      </c>
      <c r="AB1066" s="46">
        <f t="shared" si="150"/>
        <v>0</v>
      </c>
      <c r="AC1066" s="45"/>
      <c r="AF1066" s="33">
        <f t="shared" si="151"/>
        <v>0</v>
      </c>
      <c r="AH1066" s="24">
        <f t="shared" si="152"/>
        <v>0</v>
      </c>
    </row>
    <row r="1067" spans="1:34" x14ac:dyDescent="0.35">
      <c r="A1067" t="s">
        <v>1095</v>
      </c>
      <c r="C1067" s="26" t="s">
        <v>3440</v>
      </c>
      <c r="D1067" s="26" t="s">
        <v>3657</v>
      </c>
      <c r="E1067" s="19" t="s">
        <v>1788</v>
      </c>
      <c r="F1067" s="26" t="s">
        <v>3441</v>
      </c>
      <c r="G1067" s="26" t="s">
        <v>3442</v>
      </c>
      <c r="H1067" s="19" t="str">
        <f>VLOOKUP(E1067,Subjective!$A$5:$B$1439,2,FALSE)</f>
        <v>Admin &amp; Clerical Band 4</v>
      </c>
      <c r="I1067" s="44">
        <v>5393.25</v>
      </c>
      <c r="J1067" s="45"/>
      <c r="K1067" s="45">
        <f t="shared" si="145"/>
        <v>5393.25</v>
      </c>
      <c r="L1067" s="45"/>
      <c r="M1067" s="45"/>
      <c r="N1067" s="45"/>
      <c r="O1067" s="45"/>
      <c r="P1067" s="45"/>
      <c r="Q1067" s="45"/>
      <c r="R1067" s="45"/>
      <c r="S1067" s="45"/>
      <c r="T1067" s="45"/>
      <c r="U1067" s="45"/>
      <c r="V1067" s="45"/>
      <c r="W1067" s="46">
        <f t="shared" si="146"/>
        <v>0</v>
      </c>
      <c r="X1067" s="45">
        <f t="shared" si="147"/>
        <v>5393.25</v>
      </c>
      <c r="Y1067" s="45">
        <f t="shared" si="153"/>
        <v>0</v>
      </c>
      <c r="Z1067" s="46">
        <f t="shared" si="148"/>
        <v>0</v>
      </c>
      <c r="AA1067" s="46">
        <f t="shared" si="149"/>
        <v>0</v>
      </c>
      <c r="AB1067" s="46">
        <f t="shared" si="150"/>
        <v>0</v>
      </c>
      <c r="AC1067" s="45"/>
      <c r="AF1067" s="33">
        <f t="shared" si="151"/>
        <v>0</v>
      </c>
      <c r="AH1067" s="24">
        <f t="shared" si="152"/>
        <v>0</v>
      </c>
    </row>
    <row r="1068" spans="1:34" x14ac:dyDescent="0.35">
      <c r="A1068" t="s">
        <v>1096</v>
      </c>
      <c r="C1068" s="26" t="s">
        <v>3440</v>
      </c>
      <c r="D1068" s="26" t="s">
        <v>3657</v>
      </c>
      <c r="E1068" s="19" t="s">
        <v>1792</v>
      </c>
      <c r="F1068" s="26" t="s">
        <v>3441</v>
      </c>
      <c r="G1068" s="26" t="s">
        <v>3442</v>
      </c>
      <c r="H1068" s="19" t="str">
        <f>VLOOKUP(E1068,Subjective!$A$5:$B$1439,2,FALSE)</f>
        <v>Admin &amp; Clerical Band 6</v>
      </c>
      <c r="I1068" s="44">
        <v>20292.599999999999</v>
      </c>
      <c r="J1068" s="45"/>
      <c r="K1068" s="45">
        <f t="shared" si="145"/>
        <v>20292.599999999999</v>
      </c>
      <c r="L1068" s="45"/>
      <c r="M1068" s="45"/>
      <c r="N1068" s="45"/>
      <c r="O1068" s="45"/>
      <c r="P1068" s="45"/>
      <c r="Q1068" s="45"/>
      <c r="R1068" s="45"/>
      <c r="S1068" s="45"/>
      <c r="T1068" s="45"/>
      <c r="U1068" s="45"/>
      <c r="V1068" s="45"/>
      <c r="W1068" s="46">
        <f t="shared" si="146"/>
        <v>0</v>
      </c>
      <c r="X1068" s="45">
        <f t="shared" si="147"/>
        <v>20292.599999999999</v>
      </c>
      <c r="Y1068" s="45">
        <f t="shared" si="153"/>
        <v>0</v>
      </c>
      <c r="Z1068" s="46">
        <f t="shared" si="148"/>
        <v>0</v>
      </c>
      <c r="AA1068" s="46">
        <f t="shared" si="149"/>
        <v>0</v>
      </c>
      <c r="AB1068" s="46">
        <f t="shared" si="150"/>
        <v>0</v>
      </c>
      <c r="AC1068" s="45"/>
      <c r="AF1068" s="33">
        <f t="shared" si="151"/>
        <v>0</v>
      </c>
      <c r="AH1068" s="24">
        <f t="shared" si="152"/>
        <v>0</v>
      </c>
    </row>
    <row r="1069" spans="1:34" x14ac:dyDescent="0.35">
      <c r="A1069" t="s">
        <v>1097</v>
      </c>
      <c r="C1069" s="26" t="s">
        <v>3440</v>
      </c>
      <c r="D1069" s="26" t="s">
        <v>3657</v>
      </c>
      <c r="E1069" s="19" t="s">
        <v>1796</v>
      </c>
      <c r="F1069" s="26" t="s">
        <v>3441</v>
      </c>
      <c r="G1069" s="26" t="s">
        <v>3442</v>
      </c>
      <c r="H1069" s="19" t="str">
        <f>VLOOKUP(E1069,Subjective!$A$5:$B$1439,2,FALSE)</f>
        <v>Admin &amp; Clerical Band 8A</v>
      </c>
      <c r="I1069" s="44">
        <v>42215.64</v>
      </c>
      <c r="J1069" s="45"/>
      <c r="K1069" s="45">
        <f t="shared" si="145"/>
        <v>42215.64</v>
      </c>
      <c r="L1069" s="45"/>
      <c r="M1069" s="45"/>
      <c r="N1069" s="45"/>
      <c r="O1069" s="45"/>
      <c r="P1069" s="45"/>
      <c r="Q1069" s="45"/>
      <c r="R1069" s="45"/>
      <c r="S1069" s="45"/>
      <c r="T1069" s="45"/>
      <c r="U1069" s="45"/>
      <c r="V1069" s="45"/>
      <c r="W1069" s="46">
        <f t="shared" si="146"/>
        <v>0</v>
      </c>
      <c r="X1069" s="45">
        <f t="shared" si="147"/>
        <v>42215.64</v>
      </c>
      <c r="Y1069" s="45">
        <f t="shared" si="153"/>
        <v>0</v>
      </c>
      <c r="Z1069" s="46">
        <f t="shared" si="148"/>
        <v>0</v>
      </c>
      <c r="AA1069" s="46">
        <f t="shared" si="149"/>
        <v>0</v>
      </c>
      <c r="AB1069" s="46">
        <f t="shared" si="150"/>
        <v>0</v>
      </c>
      <c r="AC1069" s="45"/>
      <c r="AF1069" s="33">
        <f t="shared" si="151"/>
        <v>0</v>
      </c>
      <c r="AH1069" s="24">
        <f t="shared" si="152"/>
        <v>0</v>
      </c>
    </row>
    <row r="1070" spans="1:34" x14ac:dyDescent="0.35">
      <c r="A1070" t="s">
        <v>1098</v>
      </c>
      <c r="C1070" s="26" t="s">
        <v>3440</v>
      </c>
      <c r="D1070" s="26" t="s">
        <v>3657</v>
      </c>
      <c r="E1070" s="19" t="s">
        <v>1796</v>
      </c>
      <c r="F1070" s="26" t="s">
        <v>3441</v>
      </c>
      <c r="G1070" s="26" t="s">
        <v>3448</v>
      </c>
      <c r="H1070" s="19" t="str">
        <f>VLOOKUP(E1070,Subjective!$A$5:$B$1439,2,FALSE)</f>
        <v>Admin &amp; Clerical Band 8A</v>
      </c>
      <c r="I1070" s="44">
        <v>16859</v>
      </c>
      <c r="J1070" s="45"/>
      <c r="K1070" s="45">
        <f t="shared" si="145"/>
        <v>16859</v>
      </c>
      <c r="L1070" s="45"/>
      <c r="M1070" s="45"/>
      <c r="N1070" s="45"/>
      <c r="O1070" s="45"/>
      <c r="P1070" s="45"/>
      <c r="Q1070" s="45"/>
      <c r="R1070" s="45"/>
      <c r="S1070" s="45"/>
      <c r="T1070" s="45"/>
      <c r="U1070" s="45"/>
      <c r="V1070" s="45"/>
      <c r="W1070" s="46">
        <f t="shared" si="146"/>
        <v>0</v>
      </c>
      <c r="X1070" s="45">
        <f t="shared" si="147"/>
        <v>16859</v>
      </c>
      <c r="Y1070" s="45">
        <f t="shared" si="153"/>
        <v>0</v>
      </c>
      <c r="Z1070" s="46">
        <f t="shared" si="148"/>
        <v>0</v>
      </c>
      <c r="AA1070" s="46">
        <f t="shared" si="149"/>
        <v>0</v>
      </c>
      <c r="AB1070" s="46">
        <f t="shared" si="150"/>
        <v>0</v>
      </c>
      <c r="AC1070" s="45"/>
      <c r="AF1070" s="33">
        <f t="shared" si="151"/>
        <v>0</v>
      </c>
      <c r="AH1070" s="24">
        <f t="shared" si="152"/>
        <v>0</v>
      </c>
    </row>
    <row r="1071" spans="1:34" x14ac:dyDescent="0.35">
      <c r="A1071" t="s">
        <v>1099</v>
      </c>
      <c r="C1071" s="26" t="s">
        <v>3440</v>
      </c>
      <c r="D1071" s="26" t="s">
        <v>3657</v>
      </c>
      <c r="E1071" s="19" t="s">
        <v>1798</v>
      </c>
      <c r="F1071" s="26" t="s">
        <v>3441</v>
      </c>
      <c r="G1071" s="26" t="s">
        <v>3442</v>
      </c>
      <c r="H1071" s="19" t="str">
        <f>VLOOKUP(E1071,Subjective!$A$5:$B$1439,2,FALSE)</f>
        <v>Admin &amp; Clerical Band 8B</v>
      </c>
      <c r="I1071" s="44">
        <v>18138</v>
      </c>
      <c r="J1071" s="45"/>
      <c r="K1071" s="45">
        <f t="shared" si="145"/>
        <v>18138</v>
      </c>
      <c r="L1071" s="45"/>
      <c r="M1071" s="45"/>
      <c r="N1071" s="45"/>
      <c r="O1071" s="45"/>
      <c r="P1071" s="45"/>
      <c r="Q1071" s="45"/>
      <c r="R1071" s="45"/>
      <c r="S1071" s="45"/>
      <c r="T1071" s="45"/>
      <c r="U1071" s="45"/>
      <c r="V1071" s="45"/>
      <c r="W1071" s="46">
        <f t="shared" si="146"/>
        <v>0</v>
      </c>
      <c r="X1071" s="45">
        <f t="shared" si="147"/>
        <v>18138</v>
      </c>
      <c r="Y1071" s="45">
        <f t="shared" si="153"/>
        <v>0</v>
      </c>
      <c r="Z1071" s="46">
        <f t="shared" si="148"/>
        <v>0</v>
      </c>
      <c r="AA1071" s="46">
        <f t="shared" si="149"/>
        <v>0</v>
      </c>
      <c r="AB1071" s="46">
        <f t="shared" si="150"/>
        <v>0</v>
      </c>
      <c r="AC1071" s="45"/>
      <c r="AF1071" s="33">
        <f t="shared" si="151"/>
        <v>0</v>
      </c>
      <c r="AH1071" s="24">
        <f t="shared" si="152"/>
        <v>0</v>
      </c>
    </row>
    <row r="1072" spans="1:34" x14ac:dyDescent="0.35">
      <c r="A1072" t="s">
        <v>1100</v>
      </c>
      <c r="C1072" s="26" t="s">
        <v>3440</v>
      </c>
      <c r="D1072" s="26" t="s">
        <v>3657</v>
      </c>
      <c r="E1072" s="19">
        <v>33610</v>
      </c>
      <c r="F1072" s="26" t="s">
        <v>3441</v>
      </c>
      <c r="G1072" s="26" t="s">
        <v>3442</v>
      </c>
      <c r="H1072" s="19" t="str">
        <f>VLOOKUP(E1072,Subjective!$A$5:$B$1439,2,FALSE)</f>
        <v>Travel &amp; Subsistence</v>
      </c>
      <c r="I1072" s="44">
        <v>202.23</v>
      </c>
      <c r="J1072" s="45"/>
      <c r="K1072" s="45">
        <f t="shared" si="145"/>
        <v>202.23</v>
      </c>
      <c r="L1072" s="45"/>
      <c r="M1072" s="45"/>
      <c r="N1072" s="45"/>
      <c r="O1072" s="45"/>
      <c r="P1072" s="45"/>
      <c r="Q1072" s="45"/>
      <c r="R1072" s="45"/>
      <c r="S1072" s="45"/>
      <c r="T1072" s="45"/>
      <c r="U1072" s="45"/>
      <c r="V1072" s="45"/>
      <c r="W1072" s="46">
        <f t="shared" si="146"/>
        <v>0</v>
      </c>
      <c r="X1072" s="45">
        <f t="shared" si="147"/>
        <v>0</v>
      </c>
      <c r="Y1072" s="45">
        <f t="shared" si="153"/>
        <v>202.23</v>
      </c>
      <c r="Z1072" s="46">
        <f t="shared" si="148"/>
        <v>0</v>
      </c>
      <c r="AA1072" s="46">
        <f t="shared" si="149"/>
        <v>0</v>
      </c>
      <c r="AB1072" s="46">
        <f t="shared" si="150"/>
        <v>0</v>
      </c>
      <c r="AC1072" s="45"/>
      <c r="AF1072" s="33">
        <f t="shared" si="151"/>
        <v>0</v>
      </c>
      <c r="AH1072" s="24">
        <f t="shared" si="152"/>
        <v>0</v>
      </c>
    </row>
    <row r="1073" spans="1:34" x14ac:dyDescent="0.35">
      <c r="A1073" t="s">
        <v>1101</v>
      </c>
      <c r="C1073" s="26" t="s">
        <v>3440</v>
      </c>
      <c r="D1073" s="26" t="s">
        <v>3657</v>
      </c>
      <c r="E1073" s="19">
        <v>33610</v>
      </c>
      <c r="F1073" s="26" t="s">
        <v>3479</v>
      </c>
      <c r="G1073" s="26" t="s">
        <v>3442</v>
      </c>
      <c r="H1073" s="19" t="str">
        <f>VLOOKUP(E1073,Subjective!$A$5:$B$1439,2,FALSE)</f>
        <v>Travel &amp; Subsistence</v>
      </c>
      <c r="I1073" s="44">
        <v>215.1</v>
      </c>
      <c r="J1073" s="45"/>
      <c r="K1073" s="45">
        <f t="shared" si="145"/>
        <v>215.1</v>
      </c>
      <c r="L1073" s="45"/>
      <c r="M1073" s="45"/>
      <c r="N1073" s="45"/>
      <c r="O1073" s="45"/>
      <c r="P1073" s="45"/>
      <c r="Q1073" s="45"/>
      <c r="R1073" s="45"/>
      <c r="S1073" s="45"/>
      <c r="T1073" s="45"/>
      <c r="U1073" s="45"/>
      <c r="V1073" s="45"/>
      <c r="W1073" s="46">
        <f t="shared" si="146"/>
        <v>0</v>
      </c>
      <c r="X1073" s="45">
        <f t="shared" si="147"/>
        <v>0</v>
      </c>
      <c r="Y1073" s="45">
        <f t="shared" si="153"/>
        <v>215.1</v>
      </c>
      <c r="Z1073" s="46">
        <f t="shared" si="148"/>
        <v>0</v>
      </c>
      <c r="AA1073" s="46">
        <f t="shared" si="149"/>
        <v>0</v>
      </c>
      <c r="AB1073" s="46">
        <f t="shared" si="150"/>
        <v>0</v>
      </c>
      <c r="AC1073" s="45"/>
      <c r="AF1073" s="33">
        <f t="shared" si="151"/>
        <v>0</v>
      </c>
      <c r="AH1073" s="24">
        <f t="shared" si="152"/>
        <v>0</v>
      </c>
    </row>
    <row r="1074" spans="1:34" x14ac:dyDescent="0.35">
      <c r="A1074" t="s">
        <v>1102</v>
      </c>
      <c r="C1074" s="26" t="s">
        <v>3440</v>
      </c>
      <c r="D1074" s="26" t="s">
        <v>3658</v>
      </c>
      <c r="E1074" s="19">
        <v>30720</v>
      </c>
      <c r="F1074" s="26" t="s">
        <v>3441</v>
      </c>
      <c r="G1074" s="26" t="s">
        <v>3442</v>
      </c>
      <c r="H1074" s="19" t="str">
        <f>VLOOKUP(E1074,Subjective!$A$5:$B$1439,2,FALSE)</f>
        <v>FOOTWEAR ADAPTION MAINTENANCE &amp; REPAIR</v>
      </c>
      <c r="I1074" s="44">
        <v>180</v>
      </c>
      <c r="J1074" s="45"/>
      <c r="K1074" s="45">
        <f t="shared" si="145"/>
        <v>180</v>
      </c>
      <c r="L1074" s="45"/>
      <c r="M1074" s="45"/>
      <c r="N1074" s="45"/>
      <c r="O1074" s="45"/>
      <c r="P1074" s="45"/>
      <c r="Q1074" s="45"/>
      <c r="R1074" s="45"/>
      <c r="S1074" s="45"/>
      <c r="T1074" s="45"/>
      <c r="U1074" s="45"/>
      <c r="V1074" s="45"/>
      <c r="W1074" s="46">
        <f t="shared" si="146"/>
        <v>0</v>
      </c>
      <c r="X1074" s="45">
        <f t="shared" si="147"/>
        <v>0</v>
      </c>
      <c r="Y1074" s="45">
        <f t="shared" si="153"/>
        <v>180</v>
      </c>
      <c r="Z1074" s="46">
        <f t="shared" si="148"/>
        <v>0</v>
      </c>
      <c r="AA1074" s="46">
        <f t="shared" si="149"/>
        <v>0</v>
      </c>
      <c r="AB1074" s="46">
        <f t="shared" si="150"/>
        <v>0</v>
      </c>
      <c r="AC1074" s="45"/>
      <c r="AF1074" s="33">
        <f t="shared" si="151"/>
        <v>0</v>
      </c>
      <c r="AH1074" s="24">
        <f t="shared" si="152"/>
        <v>0</v>
      </c>
    </row>
    <row r="1075" spans="1:34" x14ac:dyDescent="0.35">
      <c r="A1075" t="s">
        <v>1103</v>
      </c>
      <c r="C1075" s="26" t="s">
        <v>3440</v>
      </c>
      <c r="D1075" s="26" t="s">
        <v>3658</v>
      </c>
      <c r="E1075" s="19">
        <v>33200</v>
      </c>
      <c r="F1075" s="26" t="s">
        <v>3441</v>
      </c>
      <c r="G1075" s="26" t="s">
        <v>3442</v>
      </c>
      <c r="H1075" s="19" t="str">
        <f>VLOOKUP(E1075,Subjective!$A$5:$B$1439,2,FALSE)</f>
        <v>Postage &amp; Carriage</v>
      </c>
      <c r="I1075" s="44">
        <v>1070</v>
      </c>
      <c r="J1075" s="45"/>
      <c r="K1075" s="45">
        <f t="shared" si="145"/>
        <v>1070</v>
      </c>
      <c r="L1075" s="45"/>
      <c r="M1075" s="45"/>
      <c r="N1075" s="45"/>
      <c r="O1075" s="45"/>
      <c r="P1075" s="45"/>
      <c r="Q1075" s="45"/>
      <c r="R1075" s="45"/>
      <c r="S1075" s="45"/>
      <c r="T1075" s="45"/>
      <c r="U1075" s="45"/>
      <c r="V1075" s="45"/>
      <c r="W1075" s="46">
        <f t="shared" si="146"/>
        <v>0</v>
      </c>
      <c r="X1075" s="45">
        <f t="shared" si="147"/>
        <v>0</v>
      </c>
      <c r="Y1075" s="45">
        <f t="shared" si="153"/>
        <v>1070</v>
      </c>
      <c r="Z1075" s="46">
        <f t="shared" si="148"/>
        <v>0</v>
      </c>
      <c r="AA1075" s="46">
        <f t="shared" si="149"/>
        <v>0</v>
      </c>
      <c r="AB1075" s="46">
        <f t="shared" si="150"/>
        <v>0</v>
      </c>
      <c r="AC1075" s="45"/>
      <c r="AF1075" s="33">
        <f t="shared" si="151"/>
        <v>0</v>
      </c>
      <c r="AH1075" s="24">
        <f t="shared" si="152"/>
        <v>0</v>
      </c>
    </row>
    <row r="1076" spans="1:34" x14ac:dyDescent="0.35">
      <c r="A1076" t="s">
        <v>1104</v>
      </c>
      <c r="C1076" s="26" t="s">
        <v>3440</v>
      </c>
      <c r="D1076" s="26" t="s">
        <v>3658</v>
      </c>
      <c r="E1076" s="19">
        <v>33210</v>
      </c>
      <c r="F1076" s="26" t="s">
        <v>3441</v>
      </c>
      <c r="G1076" s="26" t="s">
        <v>3442</v>
      </c>
      <c r="H1076" s="19" t="str">
        <f>VLOOKUP(E1076,Subjective!$A$5:$B$1439,2,FALSE)</f>
        <v>Packing &amp; Storage</v>
      </c>
      <c r="I1076" s="44">
        <v>189</v>
      </c>
      <c r="J1076" s="45"/>
      <c r="K1076" s="45">
        <f t="shared" si="145"/>
        <v>189</v>
      </c>
      <c r="L1076" s="45"/>
      <c r="M1076" s="45"/>
      <c r="N1076" s="45"/>
      <c r="O1076" s="45"/>
      <c r="P1076" s="45"/>
      <c r="Q1076" s="45"/>
      <c r="R1076" s="45"/>
      <c r="S1076" s="45"/>
      <c r="T1076" s="45"/>
      <c r="U1076" s="45"/>
      <c r="V1076" s="45"/>
      <c r="W1076" s="46">
        <f t="shared" si="146"/>
        <v>0</v>
      </c>
      <c r="X1076" s="45">
        <f t="shared" si="147"/>
        <v>0</v>
      </c>
      <c r="Y1076" s="45">
        <f t="shared" si="153"/>
        <v>189</v>
      </c>
      <c r="Z1076" s="46">
        <f t="shared" si="148"/>
        <v>0</v>
      </c>
      <c r="AA1076" s="46">
        <f t="shared" si="149"/>
        <v>0</v>
      </c>
      <c r="AB1076" s="46">
        <f t="shared" si="150"/>
        <v>0</v>
      </c>
      <c r="AC1076" s="45"/>
      <c r="AF1076" s="33">
        <f t="shared" si="151"/>
        <v>0</v>
      </c>
      <c r="AH1076" s="24">
        <f t="shared" si="152"/>
        <v>0</v>
      </c>
    </row>
    <row r="1077" spans="1:34" x14ac:dyDescent="0.35">
      <c r="A1077" t="s">
        <v>1105</v>
      </c>
      <c r="C1077" s="26" t="s">
        <v>3440</v>
      </c>
      <c r="D1077" s="26" t="s">
        <v>3658</v>
      </c>
      <c r="E1077" s="19">
        <v>33610</v>
      </c>
      <c r="F1077" s="26" t="s">
        <v>3441</v>
      </c>
      <c r="G1077" s="26" t="s">
        <v>3442</v>
      </c>
      <c r="H1077" s="19" t="str">
        <f>VLOOKUP(E1077,Subjective!$A$5:$B$1439,2,FALSE)</f>
        <v>Travel &amp; Subsistence</v>
      </c>
      <c r="I1077" s="44">
        <v>116.1</v>
      </c>
      <c r="J1077" s="45"/>
      <c r="K1077" s="45">
        <f t="shared" si="145"/>
        <v>116.1</v>
      </c>
      <c r="L1077" s="45"/>
      <c r="M1077" s="45"/>
      <c r="N1077" s="45"/>
      <c r="O1077" s="45"/>
      <c r="P1077" s="45"/>
      <c r="Q1077" s="45"/>
      <c r="R1077" s="45"/>
      <c r="S1077" s="45"/>
      <c r="T1077" s="45"/>
      <c r="U1077" s="45"/>
      <c r="V1077" s="45"/>
      <c r="W1077" s="46">
        <f t="shared" si="146"/>
        <v>0</v>
      </c>
      <c r="X1077" s="45">
        <f t="shared" si="147"/>
        <v>0</v>
      </c>
      <c r="Y1077" s="45">
        <f t="shared" si="153"/>
        <v>116.1</v>
      </c>
      <c r="Z1077" s="46">
        <f t="shared" si="148"/>
        <v>0</v>
      </c>
      <c r="AA1077" s="46">
        <f t="shared" si="149"/>
        <v>0</v>
      </c>
      <c r="AB1077" s="46">
        <f t="shared" si="150"/>
        <v>0</v>
      </c>
      <c r="AC1077" s="45"/>
      <c r="AF1077" s="33">
        <f t="shared" si="151"/>
        <v>0</v>
      </c>
      <c r="AH1077" s="24">
        <f t="shared" si="152"/>
        <v>0</v>
      </c>
    </row>
    <row r="1078" spans="1:34" x14ac:dyDescent="0.35">
      <c r="A1078" t="s">
        <v>1106</v>
      </c>
      <c r="C1078" s="26" t="s">
        <v>3440</v>
      </c>
      <c r="D1078" s="26" t="s">
        <v>3658</v>
      </c>
      <c r="E1078" s="19">
        <v>33650</v>
      </c>
      <c r="F1078" s="26" t="s">
        <v>3624</v>
      </c>
      <c r="G1078" s="26" t="s">
        <v>3442</v>
      </c>
      <c r="H1078" s="19" t="str">
        <f>VLOOKUP(E1078,Subjective!$A$5:$B$1439,2,FALSE)</f>
        <v>Training Travel &amp; Subsistence</v>
      </c>
      <c r="I1078" s="44">
        <v>128.30000000000001</v>
      </c>
      <c r="J1078" s="45"/>
      <c r="K1078" s="45">
        <f t="shared" si="145"/>
        <v>128.30000000000001</v>
      </c>
      <c r="L1078" s="45"/>
      <c r="M1078" s="45"/>
      <c r="N1078" s="45"/>
      <c r="O1078" s="45"/>
      <c r="P1078" s="45"/>
      <c r="Q1078" s="45"/>
      <c r="R1078" s="45"/>
      <c r="S1078" s="45"/>
      <c r="T1078" s="45"/>
      <c r="U1078" s="45"/>
      <c r="V1078" s="45"/>
      <c r="W1078" s="46">
        <f t="shared" si="146"/>
        <v>0</v>
      </c>
      <c r="X1078" s="45">
        <f t="shared" si="147"/>
        <v>0</v>
      </c>
      <c r="Y1078" s="45">
        <f t="shared" si="153"/>
        <v>128.30000000000001</v>
      </c>
      <c r="Z1078" s="46">
        <f t="shared" si="148"/>
        <v>0</v>
      </c>
      <c r="AA1078" s="46">
        <f t="shared" si="149"/>
        <v>0</v>
      </c>
      <c r="AB1078" s="46">
        <f t="shared" si="150"/>
        <v>0</v>
      </c>
      <c r="AC1078" s="45"/>
      <c r="AF1078" s="33">
        <f t="shared" si="151"/>
        <v>0</v>
      </c>
      <c r="AH1078" s="24">
        <f t="shared" si="152"/>
        <v>0</v>
      </c>
    </row>
    <row r="1079" spans="1:34" x14ac:dyDescent="0.35">
      <c r="A1079" t="s">
        <v>1107</v>
      </c>
      <c r="C1079" s="26" t="s">
        <v>3440</v>
      </c>
      <c r="D1079" s="26" t="s">
        <v>3658</v>
      </c>
      <c r="E1079" s="19">
        <v>34200</v>
      </c>
      <c r="F1079" s="26" t="s">
        <v>3441</v>
      </c>
      <c r="G1079" s="26" t="s">
        <v>3442</v>
      </c>
      <c r="H1079" s="19" t="str">
        <f>VLOOKUP(E1079,Subjective!$A$5:$B$1439,2,FALSE)</f>
        <v>Training Expenses</v>
      </c>
      <c r="I1079" s="44">
        <v>8914</v>
      </c>
      <c r="J1079" s="45"/>
      <c r="K1079" s="45">
        <f t="shared" si="145"/>
        <v>8914</v>
      </c>
      <c r="L1079" s="45"/>
      <c r="M1079" s="45"/>
      <c r="N1079" s="45"/>
      <c r="O1079" s="45"/>
      <c r="P1079" s="45"/>
      <c r="Q1079" s="45"/>
      <c r="R1079" s="45"/>
      <c r="S1079" s="45"/>
      <c r="T1079" s="45"/>
      <c r="U1079" s="45"/>
      <c r="V1079" s="45"/>
      <c r="W1079" s="46">
        <f t="shared" si="146"/>
        <v>0</v>
      </c>
      <c r="X1079" s="45">
        <f t="shared" si="147"/>
        <v>0</v>
      </c>
      <c r="Y1079" s="45">
        <f t="shared" si="153"/>
        <v>8914</v>
      </c>
      <c r="Z1079" s="46">
        <f t="shared" si="148"/>
        <v>0</v>
      </c>
      <c r="AA1079" s="46">
        <f t="shared" si="149"/>
        <v>0</v>
      </c>
      <c r="AB1079" s="46">
        <f t="shared" si="150"/>
        <v>0</v>
      </c>
      <c r="AC1079" s="45"/>
      <c r="AF1079" s="33">
        <f t="shared" si="151"/>
        <v>0</v>
      </c>
      <c r="AH1079" s="24">
        <f t="shared" si="152"/>
        <v>0</v>
      </c>
    </row>
    <row r="1080" spans="1:34" x14ac:dyDescent="0.35">
      <c r="A1080" t="s">
        <v>1108</v>
      </c>
      <c r="C1080" s="26" t="s">
        <v>3440</v>
      </c>
      <c r="D1080" s="26" t="s">
        <v>3658</v>
      </c>
      <c r="E1080" s="19">
        <v>34220</v>
      </c>
      <c r="F1080" s="26" t="s">
        <v>3441</v>
      </c>
      <c r="G1080" s="26" t="s">
        <v>3442</v>
      </c>
      <c r="H1080" s="19" t="str">
        <f>VLOOKUP(E1080,Subjective!$A$5:$B$1439,2,FALSE)</f>
        <v>Conferences And Seminars</v>
      </c>
      <c r="I1080" s="44">
        <v>19935</v>
      </c>
      <c r="J1080" s="45"/>
      <c r="K1080" s="45">
        <f t="shared" si="145"/>
        <v>19935</v>
      </c>
      <c r="L1080" s="45"/>
      <c r="M1080" s="45"/>
      <c r="N1080" s="45"/>
      <c r="O1080" s="45"/>
      <c r="P1080" s="45"/>
      <c r="Q1080" s="45"/>
      <c r="R1080" s="45"/>
      <c r="S1080" s="45"/>
      <c r="T1080" s="45"/>
      <c r="U1080" s="45"/>
      <c r="V1080" s="45"/>
      <c r="W1080" s="46">
        <f t="shared" si="146"/>
        <v>0</v>
      </c>
      <c r="X1080" s="45">
        <f t="shared" si="147"/>
        <v>0</v>
      </c>
      <c r="Y1080" s="45">
        <f t="shared" si="153"/>
        <v>19935</v>
      </c>
      <c r="Z1080" s="46">
        <f t="shared" si="148"/>
        <v>0</v>
      </c>
      <c r="AA1080" s="46">
        <f t="shared" si="149"/>
        <v>0</v>
      </c>
      <c r="AB1080" s="46">
        <f t="shared" si="150"/>
        <v>0</v>
      </c>
      <c r="AC1080" s="45"/>
      <c r="AF1080" s="33">
        <f t="shared" si="151"/>
        <v>0</v>
      </c>
      <c r="AH1080" s="24">
        <f t="shared" si="152"/>
        <v>0</v>
      </c>
    </row>
    <row r="1081" spans="1:34" x14ac:dyDescent="0.35">
      <c r="A1081" t="s">
        <v>1109</v>
      </c>
      <c r="C1081" s="26" t="s">
        <v>3440</v>
      </c>
      <c r="D1081" s="26" t="s">
        <v>3658</v>
      </c>
      <c r="E1081" s="19">
        <v>38400</v>
      </c>
      <c r="F1081" s="26" t="s">
        <v>3468</v>
      </c>
      <c r="G1081" s="26" t="s">
        <v>3452</v>
      </c>
      <c r="H1081" s="19" t="str">
        <f>VLOOKUP(E1081,Subjective!$A$5:$B$1439,2,FALSE)</f>
        <v>WDU E&amp;T Contracts with Universities</v>
      </c>
      <c r="I1081" s="44">
        <v>2500</v>
      </c>
      <c r="J1081" s="45"/>
      <c r="K1081" s="45">
        <f t="shared" si="145"/>
        <v>2500</v>
      </c>
      <c r="L1081" s="45"/>
      <c r="M1081" s="45"/>
      <c r="N1081" s="45"/>
      <c r="O1081" s="45"/>
      <c r="P1081" s="45"/>
      <c r="Q1081" s="45"/>
      <c r="R1081" s="45"/>
      <c r="S1081" s="45"/>
      <c r="T1081" s="45"/>
      <c r="U1081" s="45"/>
      <c r="V1081" s="45"/>
      <c r="W1081" s="46">
        <f t="shared" si="146"/>
        <v>0</v>
      </c>
      <c r="X1081" s="45">
        <f t="shared" si="147"/>
        <v>0</v>
      </c>
      <c r="Y1081" s="45">
        <f t="shared" si="153"/>
        <v>2500</v>
      </c>
      <c r="Z1081" s="46">
        <f t="shared" si="148"/>
        <v>0</v>
      </c>
      <c r="AA1081" s="46">
        <f t="shared" si="149"/>
        <v>0</v>
      </c>
      <c r="AB1081" s="46">
        <f t="shared" si="150"/>
        <v>0</v>
      </c>
      <c r="AC1081" s="45"/>
      <c r="AF1081" s="33">
        <f t="shared" si="151"/>
        <v>0</v>
      </c>
      <c r="AH1081" s="24">
        <f t="shared" si="152"/>
        <v>0</v>
      </c>
    </row>
    <row r="1082" spans="1:34" x14ac:dyDescent="0.35">
      <c r="A1082" t="s">
        <v>1110</v>
      </c>
      <c r="C1082" s="26" t="s">
        <v>3440</v>
      </c>
      <c r="D1082" s="26" t="s">
        <v>3658</v>
      </c>
      <c r="E1082" s="19">
        <v>38400</v>
      </c>
      <c r="F1082" s="26" t="s">
        <v>3470</v>
      </c>
      <c r="G1082" s="26" t="s">
        <v>3445</v>
      </c>
      <c r="H1082" s="19" t="str">
        <f>VLOOKUP(E1082,Subjective!$A$5:$B$1439,2,FALSE)</f>
        <v>WDU E&amp;T Contracts with Universities</v>
      </c>
      <c r="I1082" s="44">
        <v>5000</v>
      </c>
      <c r="J1082" s="45"/>
      <c r="K1082" s="45">
        <f t="shared" si="145"/>
        <v>5000</v>
      </c>
      <c r="L1082" s="45"/>
      <c r="M1082" s="45"/>
      <c r="N1082" s="45"/>
      <c r="O1082" s="45"/>
      <c r="P1082" s="45"/>
      <c r="Q1082" s="45"/>
      <c r="R1082" s="45"/>
      <c r="S1082" s="45"/>
      <c r="T1082" s="45"/>
      <c r="U1082" s="45"/>
      <c r="V1082" s="45"/>
      <c r="W1082" s="46">
        <f t="shared" si="146"/>
        <v>0</v>
      </c>
      <c r="X1082" s="45">
        <f t="shared" si="147"/>
        <v>0</v>
      </c>
      <c r="Y1082" s="45">
        <f t="shared" si="153"/>
        <v>5000</v>
      </c>
      <c r="Z1082" s="46">
        <f t="shared" si="148"/>
        <v>0</v>
      </c>
      <c r="AA1082" s="46">
        <f t="shared" si="149"/>
        <v>0</v>
      </c>
      <c r="AB1082" s="46">
        <f t="shared" si="150"/>
        <v>0</v>
      </c>
      <c r="AC1082" s="45"/>
      <c r="AF1082" s="33">
        <f t="shared" si="151"/>
        <v>0</v>
      </c>
      <c r="AH1082" s="24">
        <f t="shared" si="152"/>
        <v>0</v>
      </c>
    </row>
    <row r="1083" spans="1:34" x14ac:dyDescent="0.35">
      <c r="A1083" t="s">
        <v>1111</v>
      </c>
      <c r="C1083" s="26" t="s">
        <v>3440</v>
      </c>
      <c r="D1083" s="26" t="s">
        <v>3659</v>
      </c>
      <c r="E1083" s="19" t="s">
        <v>1786</v>
      </c>
      <c r="F1083" s="26" t="s">
        <v>3441</v>
      </c>
      <c r="G1083" s="26" t="s">
        <v>3442</v>
      </c>
      <c r="H1083" s="19" t="str">
        <f>VLOOKUP(E1083,Subjective!$A$5:$B$1439,2,FALSE)</f>
        <v>Admin &amp; Clerical Band 3</v>
      </c>
      <c r="I1083" s="44">
        <v>540.24</v>
      </c>
      <c r="J1083" s="45"/>
      <c r="K1083" s="45">
        <f t="shared" si="145"/>
        <v>540.24</v>
      </c>
      <c r="L1083" s="45"/>
      <c r="M1083" s="45"/>
      <c r="N1083" s="45"/>
      <c r="O1083" s="45"/>
      <c r="P1083" s="45"/>
      <c r="Q1083" s="45"/>
      <c r="R1083" s="45"/>
      <c r="S1083" s="45"/>
      <c r="T1083" s="45"/>
      <c r="U1083" s="45"/>
      <c r="V1083" s="45"/>
      <c r="W1083" s="46">
        <f t="shared" si="146"/>
        <v>0</v>
      </c>
      <c r="X1083" s="45">
        <f t="shared" si="147"/>
        <v>540.24</v>
      </c>
      <c r="Y1083" s="45">
        <f t="shared" si="153"/>
        <v>0</v>
      </c>
      <c r="Z1083" s="46">
        <f t="shared" si="148"/>
        <v>0</v>
      </c>
      <c r="AA1083" s="46">
        <f t="shared" si="149"/>
        <v>0</v>
      </c>
      <c r="AB1083" s="46">
        <f t="shared" si="150"/>
        <v>0</v>
      </c>
      <c r="AC1083" s="45"/>
      <c r="AF1083" s="33">
        <f t="shared" si="151"/>
        <v>0</v>
      </c>
      <c r="AH1083" s="24">
        <f t="shared" si="152"/>
        <v>0</v>
      </c>
    </row>
    <row r="1084" spans="1:34" x14ac:dyDescent="0.35">
      <c r="A1084" t="s">
        <v>1112</v>
      </c>
      <c r="C1084" s="26" t="s">
        <v>3440</v>
      </c>
      <c r="D1084" s="26" t="s">
        <v>3659</v>
      </c>
      <c r="E1084" s="19" t="s">
        <v>1790</v>
      </c>
      <c r="F1084" s="26" t="s">
        <v>3441</v>
      </c>
      <c r="G1084" s="26" t="s">
        <v>3442</v>
      </c>
      <c r="H1084" s="19" t="str">
        <f>VLOOKUP(E1084,Subjective!$A$5:$B$1439,2,FALSE)</f>
        <v>Admin &amp; Clerical Band 5</v>
      </c>
      <c r="I1084" s="44">
        <v>9167.4599999999991</v>
      </c>
      <c r="J1084" s="45"/>
      <c r="K1084" s="45">
        <f t="shared" si="145"/>
        <v>9167.4599999999991</v>
      </c>
      <c r="L1084" s="45"/>
      <c r="M1084" s="45"/>
      <c r="N1084" s="45"/>
      <c r="O1084" s="45"/>
      <c r="P1084" s="45"/>
      <c r="Q1084" s="45"/>
      <c r="R1084" s="45"/>
      <c r="S1084" s="45"/>
      <c r="T1084" s="45"/>
      <c r="U1084" s="45"/>
      <c r="V1084" s="45"/>
      <c r="W1084" s="46">
        <f t="shared" si="146"/>
        <v>0</v>
      </c>
      <c r="X1084" s="45">
        <f t="shared" si="147"/>
        <v>9167.4599999999991</v>
      </c>
      <c r="Y1084" s="45">
        <f t="shared" si="153"/>
        <v>0</v>
      </c>
      <c r="Z1084" s="46">
        <f t="shared" si="148"/>
        <v>0</v>
      </c>
      <c r="AA1084" s="46">
        <f t="shared" si="149"/>
        <v>0</v>
      </c>
      <c r="AB1084" s="46">
        <f t="shared" si="150"/>
        <v>0</v>
      </c>
      <c r="AC1084" s="45"/>
      <c r="AF1084" s="33">
        <f t="shared" si="151"/>
        <v>0</v>
      </c>
      <c r="AH1084" s="24">
        <f t="shared" si="152"/>
        <v>0</v>
      </c>
    </row>
    <row r="1085" spans="1:34" x14ac:dyDescent="0.35">
      <c r="A1085" t="s">
        <v>1113</v>
      </c>
      <c r="C1085" s="26" t="s">
        <v>3440</v>
      </c>
      <c r="D1085" s="26" t="s">
        <v>3659</v>
      </c>
      <c r="E1085" s="19" t="s">
        <v>1794</v>
      </c>
      <c r="F1085" s="26" t="s">
        <v>3441</v>
      </c>
      <c r="G1085" s="26" t="s">
        <v>3442</v>
      </c>
      <c r="H1085" s="19" t="str">
        <f>VLOOKUP(E1085,Subjective!$A$5:$B$1439,2,FALSE)</f>
        <v>Admin &amp; Clerical Band 7</v>
      </c>
      <c r="I1085" s="44">
        <v>15105.75</v>
      </c>
      <c r="J1085" s="45"/>
      <c r="K1085" s="45">
        <f t="shared" si="145"/>
        <v>15105.75</v>
      </c>
      <c r="L1085" s="45"/>
      <c r="M1085" s="45"/>
      <c r="N1085" s="45"/>
      <c r="O1085" s="45"/>
      <c r="P1085" s="45"/>
      <c r="Q1085" s="45"/>
      <c r="R1085" s="45"/>
      <c r="S1085" s="45"/>
      <c r="T1085" s="45"/>
      <c r="U1085" s="45"/>
      <c r="V1085" s="45"/>
      <c r="W1085" s="46">
        <f t="shared" si="146"/>
        <v>0</v>
      </c>
      <c r="X1085" s="45">
        <f t="shared" si="147"/>
        <v>15105.75</v>
      </c>
      <c r="Y1085" s="45">
        <f t="shared" si="153"/>
        <v>0</v>
      </c>
      <c r="Z1085" s="46">
        <f t="shared" si="148"/>
        <v>0</v>
      </c>
      <c r="AA1085" s="46">
        <f t="shared" si="149"/>
        <v>0</v>
      </c>
      <c r="AB1085" s="46">
        <f t="shared" si="150"/>
        <v>0</v>
      </c>
      <c r="AC1085" s="45"/>
      <c r="AF1085" s="33">
        <f t="shared" si="151"/>
        <v>0</v>
      </c>
      <c r="AH1085" s="24">
        <f t="shared" si="152"/>
        <v>0</v>
      </c>
    </row>
    <row r="1086" spans="1:34" x14ac:dyDescent="0.35">
      <c r="A1086" t="s">
        <v>1114</v>
      </c>
      <c r="C1086" s="26" t="s">
        <v>3440</v>
      </c>
      <c r="D1086" s="26" t="s">
        <v>3659</v>
      </c>
      <c r="E1086" s="19" t="s">
        <v>1796</v>
      </c>
      <c r="F1086" s="26" t="s">
        <v>3441</v>
      </c>
      <c r="G1086" s="26" t="s">
        <v>3456</v>
      </c>
      <c r="H1086" s="19" t="str">
        <f>VLOOKUP(E1086,Subjective!$A$5:$B$1439,2,FALSE)</f>
        <v>Admin &amp; Clerical Band 8A</v>
      </c>
      <c r="I1086" s="44">
        <v>17586</v>
      </c>
      <c r="J1086" s="45"/>
      <c r="K1086" s="45">
        <f t="shared" si="145"/>
        <v>17586</v>
      </c>
      <c r="L1086" s="45"/>
      <c r="M1086" s="45"/>
      <c r="N1086" s="45"/>
      <c r="O1086" s="45"/>
      <c r="P1086" s="45"/>
      <c r="Q1086" s="45"/>
      <c r="R1086" s="45"/>
      <c r="S1086" s="45"/>
      <c r="T1086" s="45"/>
      <c r="U1086" s="45"/>
      <c r="V1086" s="45"/>
      <c r="W1086" s="46">
        <f t="shared" si="146"/>
        <v>0</v>
      </c>
      <c r="X1086" s="45">
        <f t="shared" si="147"/>
        <v>17586</v>
      </c>
      <c r="Y1086" s="45">
        <f t="shared" si="153"/>
        <v>0</v>
      </c>
      <c r="Z1086" s="46">
        <f t="shared" si="148"/>
        <v>0</v>
      </c>
      <c r="AA1086" s="46">
        <f t="shared" si="149"/>
        <v>0</v>
      </c>
      <c r="AB1086" s="46">
        <f t="shared" si="150"/>
        <v>0</v>
      </c>
      <c r="AC1086" s="45"/>
      <c r="AF1086" s="33">
        <f t="shared" si="151"/>
        <v>0</v>
      </c>
      <c r="AH1086" s="24">
        <f t="shared" si="152"/>
        <v>0</v>
      </c>
    </row>
    <row r="1087" spans="1:34" x14ac:dyDescent="0.35">
      <c r="A1087" t="s">
        <v>1115</v>
      </c>
      <c r="C1087" s="26" t="s">
        <v>3440</v>
      </c>
      <c r="D1087" s="26" t="s">
        <v>3659</v>
      </c>
      <c r="E1087" s="19">
        <v>32200</v>
      </c>
      <c r="F1087" s="26" t="s">
        <v>3441</v>
      </c>
      <c r="G1087" s="26" t="s">
        <v>3442</v>
      </c>
      <c r="H1087" s="19" t="str">
        <f>VLOOKUP(E1087,Subjective!$A$5:$B$1439,2,FALSE)</f>
        <v>External Contracts : Catering</v>
      </c>
      <c r="I1087" s="44">
        <v>26</v>
      </c>
      <c r="J1087" s="45"/>
      <c r="K1087" s="45">
        <f t="shared" si="145"/>
        <v>26</v>
      </c>
      <c r="L1087" s="45"/>
      <c r="M1087" s="45"/>
      <c r="N1087" s="45"/>
      <c r="O1087" s="45"/>
      <c r="P1087" s="45"/>
      <c r="Q1087" s="45"/>
      <c r="R1087" s="45"/>
      <c r="S1087" s="45"/>
      <c r="T1087" s="45"/>
      <c r="U1087" s="45"/>
      <c r="V1087" s="45"/>
      <c r="W1087" s="46">
        <f t="shared" si="146"/>
        <v>0</v>
      </c>
      <c r="X1087" s="45">
        <f t="shared" si="147"/>
        <v>0</v>
      </c>
      <c r="Y1087" s="45">
        <f t="shared" si="153"/>
        <v>26</v>
      </c>
      <c r="Z1087" s="46">
        <f t="shared" si="148"/>
        <v>0</v>
      </c>
      <c r="AA1087" s="46">
        <f t="shared" si="149"/>
        <v>0</v>
      </c>
      <c r="AB1087" s="46">
        <f t="shared" si="150"/>
        <v>0</v>
      </c>
      <c r="AC1087" s="45"/>
      <c r="AF1087" s="33">
        <f t="shared" si="151"/>
        <v>0</v>
      </c>
      <c r="AH1087" s="24">
        <f t="shared" si="152"/>
        <v>0</v>
      </c>
    </row>
    <row r="1088" spans="1:34" x14ac:dyDescent="0.35">
      <c r="A1088" t="s">
        <v>1116</v>
      </c>
      <c r="C1088" s="26" t="s">
        <v>3440</v>
      </c>
      <c r="D1088" s="26" t="s">
        <v>3659</v>
      </c>
      <c r="E1088" s="19">
        <v>33610</v>
      </c>
      <c r="F1088" s="26" t="s">
        <v>3479</v>
      </c>
      <c r="G1088" s="26" t="s">
        <v>3442</v>
      </c>
      <c r="H1088" s="19" t="str">
        <f>VLOOKUP(E1088,Subjective!$A$5:$B$1439,2,FALSE)</f>
        <v>Travel &amp; Subsistence</v>
      </c>
      <c r="I1088" s="44">
        <v>40.950000000000003</v>
      </c>
      <c r="J1088" s="45"/>
      <c r="K1088" s="45">
        <f t="shared" si="145"/>
        <v>40.950000000000003</v>
      </c>
      <c r="L1088" s="45"/>
      <c r="M1088" s="45"/>
      <c r="N1088" s="45"/>
      <c r="O1088" s="45"/>
      <c r="P1088" s="45"/>
      <c r="Q1088" s="45"/>
      <c r="R1088" s="45"/>
      <c r="S1088" s="45"/>
      <c r="T1088" s="45"/>
      <c r="U1088" s="45"/>
      <c r="V1088" s="45"/>
      <c r="W1088" s="46">
        <f t="shared" si="146"/>
        <v>0</v>
      </c>
      <c r="X1088" s="45">
        <f t="shared" si="147"/>
        <v>0</v>
      </c>
      <c r="Y1088" s="45">
        <f t="shared" si="153"/>
        <v>40.950000000000003</v>
      </c>
      <c r="Z1088" s="46">
        <f t="shared" si="148"/>
        <v>0</v>
      </c>
      <c r="AA1088" s="46">
        <f t="shared" si="149"/>
        <v>0</v>
      </c>
      <c r="AB1088" s="46">
        <f t="shared" si="150"/>
        <v>0</v>
      </c>
      <c r="AC1088" s="45"/>
      <c r="AF1088" s="33">
        <f t="shared" si="151"/>
        <v>0</v>
      </c>
      <c r="AH1088" s="24">
        <f t="shared" si="152"/>
        <v>0</v>
      </c>
    </row>
    <row r="1089" spans="1:34" x14ac:dyDescent="0.35">
      <c r="A1089" t="s">
        <v>1117</v>
      </c>
      <c r="C1089" s="26" t="s">
        <v>3440</v>
      </c>
      <c r="D1089" s="26" t="s">
        <v>3659</v>
      </c>
      <c r="E1089" s="19">
        <v>33610</v>
      </c>
      <c r="F1089" s="26" t="s">
        <v>3485</v>
      </c>
      <c r="G1089" s="26" t="s">
        <v>3442</v>
      </c>
      <c r="H1089" s="19" t="str">
        <f>VLOOKUP(E1089,Subjective!$A$5:$B$1439,2,FALSE)</f>
        <v>Travel &amp; Subsistence</v>
      </c>
      <c r="I1089" s="44">
        <v>114.61</v>
      </c>
      <c r="J1089" s="45"/>
      <c r="K1089" s="45">
        <f t="shared" si="145"/>
        <v>114.61</v>
      </c>
      <c r="L1089" s="45"/>
      <c r="M1089" s="45"/>
      <c r="N1089" s="45"/>
      <c r="O1089" s="45"/>
      <c r="P1089" s="45"/>
      <c r="Q1089" s="45"/>
      <c r="R1089" s="45"/>
      <c r="S1089" s="45"/>
      <c r="T1089" s="45"/>
      <c r="U1089" s="45"/>
      <c r="V1089" s="45"/>
      <c r="W1089" s="46">
        <f t="shared" si="146"/>
        <v>0</v>
      </c>
      <c r="X1089" s="45">
        <f t="shared" si="147"/>
        <v>0</v>
      </c>
      <c r="Y1089" s="45">
        <f t="shared" si="153"/>
        <v>114.61</v>
      </c>
      <c r="Z1089" s="46">
        <f t="shared" si="148"/>
        <v>0</v>
      </c>
      <c r="AA1089" s="46">
        <f t="shared" si="149"/>
        <v>0</v>
      </c>
      <c r="AB1089" s="46">
        <f t="shared" si="150"/>
        <v>0</v>
      </c>
      <c r="AC1089" s="45"/>
      <c r="AF1089" s="33">
        <f t="shared" si="151"/>
        <v>0</v>
      </c>
      <c r="AH1089" s="24">
        <f t="shared" si="152"/>
        <v>0</v>
      </c>
    </row>
    <row r="1090" spans="1:34" x14ac:dyDescent="0.35">
      <c r="A1090" t="s">
        <v>1118</v>
      </c>
      <c r="C1090" s="26" t="s">
        <v>3440</v>
      </c>
      <c r="D1090" s="26" t="s">
        <v>3659</v>
      </c>
      <c r="E1090" s="19">
        <v>34200</v>
      </c>
      <c r="F1090" s="26" t="s">
        <v>3441</v>
      </c>
      <c r="G1090" s="26" t="s">
        <v>3442</v>
      </c>
      <c r="H1090" s="19" t="str">
        <f>VLOOKUP(E1090,Subjective!$A$5:$B$1439,2,FALSE)</f>
        <v>Training Expenses</v>
      </c>
      <c r="I1090" s="44">
        <v>41.64</v>
      </c>
      <c r="J1090" s="45"/>
      <c r="K1090" s="45">
        <f t="shared" si="145"/>
        <v>41.64</v>
      </c>
      <c r="L1090" s="45"/>
      <c r="M1090" s="45"/>
      <c r="N1090" s="45"/>
      <c r="O1090" s="45"/>
      <c r="P1090" s="45"/>
      <c r="Q1090" s="45"/>
      <c r="R1090" s="45"/>
      <c r="S1090" s="45"/>
      <c r="T1090" s="45"/>
      <c r="U1090" s="45"/>
      <c r="V1090" s="45"/>
      <c r="W1090" s="46">
        <f t="shared" si="146"/>
        <v>0</v>
      </c>
      <c r="X1090" s="45">
        <f t="shared" si="147"/>
        <v>0</v>
      </c>
      <c r="Y1090" s="45">
        <f t="shared" si="153"/>
        <v>41.64</v>
      </c>
      <c r="Z1090" s="46">
        <f t="shared" si="148"/>
        <v>0</v>
      </c>
      <c r="AA1090" s="46">
        <f t="shared" si="149"/>
        <v>0</v>
      </c>
      <c r="AB1090" s="46">
        <f t="shared" si="150"/>
        <v>0</v>
      </c>
      <c r="AC1090" s="45"/>
      <c r="AF1090" s="33">
        <f t="shared" si="151"/>
        <v>0</v>
      </c>
      <c r="AH1090" s="24">
        <f t="shared" si="152"/>
        <v>0</v>
      </c>
    </row>
    <row r="1091" spans="1:34" x14ac:dyDescent="0.35">
      <c r="A1091" t="s">
        <v>1119</v>
      </c>
      <c r="C1091" s="26" t="s">
        <v>3440</v>
      </c>
      <c r="D1091" s="26" t="s">
        <v>3659</v>
      </c>
      <c r="E1091" s="19">
        <v>34230</v>
      </c>
      <c r="F1091" s="26" t="s">
        <v>3441</v>
      </c>
      <c r="G1091" s="26" t="s">
        <v>3442</v>
      </c>
      <c r="H1091" s="19" t="str">
        <f>VLOOKUP(E1091,Subjective!$A$5:$B$1439,2,FALSE)</f>
        <v>ALS Courses / Training</v>
      </c>
      <c r="I1091" s="44">
        <v>1594</v>
      </c>
      <c r="J1091" s="45"/>
      <c r="K1091" s="45">
        <f t="shared" si="145"/>
        <v>1594</v>
      </c>
      <c r="L1091" s="45"/>
      <c r="M1091" s="45"/>
      <c r="N1091" s="45"/>
      <c r="O1091" s="45"/>
      <c r="P1091" s="45"/>
      <c r="Q1091" s="45"/>
      <c r="R1091" s="45"/>
      <c r="S1091" s="45"/>
      <c r="T1091" s="45"/>
      <c r="U1091" s="45"/>
      <c r="V1091" s="45"/>
      <c r="W1091" s="46">
        <f t="shared" si="146"/>
        <v>0</v>
      </c>
      <c r="X1091" s="45">
        <f t="shared" si="147"/>
        <v>0</v>
      </c>
      <c r="Y1091" s="45">
        <f t="shared" si="153"/>
        <v>1594</v>
      </c>
      <c r="Z1091" s="46">
        <f t="shared" si="148"/>
        <v>0</v>
      </c>
      <c r="AA1091" s="46">
        <f t="shared" si="149"/>
        <v>0</v>
      </c>
      <c r="AB1091" s="46">
        <f t="shared" si="150"/>
        <v>0</v>
      </c>
      <c r="AC1091" s="45"/>
      <c r="AF1091" s="33">
        <f t="shared" si="151"/>
        <v>0</v>
      </c>
      <c r="AH1091" s="24">
        <f t="shared" si="152"/>
        <v>0</v>
      </c>
    </row>
    <row r="1092" spans="1:34" x14ac:dyDescent="0.35">
      <c r="A1092" t="s">
        <v>1120</v>
      </c>
      <c r="C1092" s="26" t="s">
        <v>3440</v>
      </c>
      <c r="D1092" s="26" t="s">
        <v>3660</v>
      </c>
      <c r="E1092" s="19">
        <v>33610</v>
      </c>
      <c r="F1092" s="26" t="s">
        <v>3441</v>
      </c>
      <c r="G1092" s="26" t="s">
        <v>3442</v>
      </c>
      <c r="H1092" s="19" t="str">
        <f>VLOOKUP(E1092,Subjective!$A$5:$B$1439,2,FALSE)</f>
        <v>Travel &amp; Subsistence</v>
      </c>
      <c r="I1092" s="44">
        <v>265.89999999999998</v>
      </c>
      <c r="J1092" s="45"/>
      <c r="K1092" s="45">
        <f t="shared" si="145"/>
        <v>265.89999999999998</v>
      </c>
      <c r="L1092" s="45"/>
      <c r="M1092" s="45"/>
      <c r="N1092" s="45"/>
      <c r="O1092" s="45"/>
      <c r="P1092" s="45"/>
      <c r="Q1092" s="45"/>
      <c r="R1092" s="45"/>
      <c r="S1092" s="45"/>
      <c r="T1092" s="45"/>
      <c r="U1092" s="45"/>
      <c r="V1092" s="45"/>
      <c r="W1092" s="46">
        <f t="shared" si="146"/>
        <v>0</v>
      </c>
      <c r="X1092" s="45">
        <f t="shared" si="147"/>
        <v>0</v>
      </c>
      <c r="Y1092" s="45">
        <f t="shared" si="153"/>
        <v>265.89999999999998</v>
      </c>
      <c r="Z1092" s="46">
        <f t="shared" si="148"/>
        <v>0</v>
      </c>
      <c r="AA1092" s="46">
        <f t="shared" si="149"/>
        <v>0</v>
      </c>
      <c r="AB1092" s="46">
        <f t="shared" si="150"/>
        <v>0</v>
      </c>
      <c r="AC1092" s="45"/>
      <c r="AF1092" s="33">
        <f t="shared" si="151"/>
        <v>0</v>
      </c>
      <c r="AH1092" s="24">
        <f t="shared" si="152"/>
        <v>0</v>
      </c>
    </row>
    <row r="1093" spans="1:34" x14ac:dyDescent="0.35">
      <c r="A1093" t="s">
        <v>1121</v>
      </c>
      <c r="C1093" s="26" t="s">
        <v>3440</v>
      </c>
      <c r="D1093" s="26" t="s">
        <v>3660</v>
      </c>
      <c r="E1093" s="19">
        <v>34200</v>
      </c>
      <c r="F1093" s="26" t="s">
        <v>3441</v>
      </c>
      <c r="G1093" s="26" t="s">
        <v>3442</v>
      </c>
      <c r="H1093" s="19" t="str">
        <f>VLOOKUP(E1093,Subjective!$A$5:$B$1439,2,FALSE)</f>
        <v>Training Expenses</v>
      </c>
      <c r="I1093" s="44">
        <v>3508.21</v>
      </c>
      <c r="J1093" s="45"/>
      <c r="K1093" s="45">
        <f t="shared" si="145"/>
        <v>3508.21</v>
      </c>
      <c r="L1093" s="45"/>
      <c r="M1093" s="45"/>
      <c r="N1093" s="45"/>
      <c r="O1093" s="45"/>
      <c r="P1093" s="45"/>
      <c r="Q1093" s="45"/>
      <c r="R1093" s="45"/>
      <c r="S1093" s="45"/>
      <c r="T1093" s="45"/>
      <c r="U1093" s="45"/>
      <c r="V1093" s="45"/>
      <c r="W1093" s="46">
        <f t="shared" si="146"/>
        <v>0</v>
      </c>
      <c r="X1093" s="45">
        <f t="shared" si="147"/>
        <v>0</v>
      </c>
      <c r="Y1093" s="45">
        <f t="shared" si="153"/>
        <v>3508.21</v>
      </c>
      <c r="Z1093" s="46">
        <f t="shared" si="148"/>
        <v>0</v>
      </c>
      <c r="AA1093" s="46">
        <f t="shared" si="149"/>
        <v>0</v>
      </c>
      <c r="AB1093" s="46">
        <f t="shared" si="150"/>
        <v>0</v>
      </c>
      <c r="AC1093" s="45"/>
      <c r="AF1093" s="33">
        <f t="shared" si="151"/>
        <v>0</v>
      </c>
      <c r="AH1093" s="24">
        <f t="shared" si="152"/>
        <v>0</v>
      </c>
    </row>
    <row r="1094" spans="1:34" x14ac:dyDescent="0.35">
      <c r="A1094" t="s">
        <v>1122</v>
      </c>
      <c r="C1094" s="26" t="s">
        <v>3440</v>
      </c>
      <c r="D1094" s="26" t="s">
        <v>3660</v>
      </c>
      <c r="E1094" s="19">
        <v>34230</v>
      </c>
      <c r="F1094" s="26" t="s">
        <v>3441</v>
      </c>
      <c r="G1094" s="26" t="s">
        <v>3442</v>
      </c>
      <c r="H1094" s="19" t="str">
        <f>VLOOKUP(E1094,Subjective!$A$5:$B$1439,2,FALSE)</f>
        <v>ALS Courses / Training</v>
      </c>
      <c r="I1094" s="44">
        <v>21192.63</v>
      </c>
      <c r="J1094" s="45"/>
      <c r="K1094" s="45">
        <f t="shared" si="145"/>
        <v>21192.63</v>
      </c>
      <c r="L1094" s="45"/>
      <c r="M1094" s="45"/>
      <c r="N1094" s="45"/>
      <c r="O1094" s="45"/>
      <c r="P1094" s="45"/>
      <c r="Q1094" s="45"/>
      <c r="R1094" s="45"/>
      <c r="S1094" s="45"/>
      <c r="T1094" s="45"/>
      <c r="U1094" s="45"/>
      <c r="V1094" s="45"/>
      <c r="W1094" s="46">
        <f t="shared" si="146"/>
        <v>0</v>
      </c>
      <c r="X1094" s="45">
        <f t="shared" si="147"/>
        <v>0</v>
      </c>
      <c r="Y1094" s="45">
        <f t="shared" si="153"/>
        <v>21192.63</v>
      </c>
      <c r="Z1094" s="46">
        <f t="shared" si="148"/>
        <v>0</v>
      </c>
      <c r="AA1094" s="46">
        <f t="shared" si="149"/>
        <v>0</v>
      </c>
      <c r="AB1094" s="46">
        <f t="shared" si="150"/>
        <v>0</v>
      </c>
      <c r="AC1094" s="45"/>
      <c r="AF1094" s="33">
        <f t="shared" si="151"/>
        <v>0</v>
      </c>
      <c r="AH1094" s="24">
        <f t="shared" si="152"/>
        <v>0</v>
      </c>
    </row>
    <row r="1095" spans="1:34" x14ac:dyDescent="0.35">
      <c r="A1095" t="s">
        <v>1123</v>
      </c>
      <c r="C1095" s="26" t="s">
        <v>3440</v>
      </c>
      <c r="D1095" s="26" t="s">
        <v>3661</v>
      </c>
      <c r="E1095" s="19" t="s">
        <v>1788</v>
      </c>
      <c r="F1095" s="26" t="s">
        <v>3441</v>
      </c>
      <c r="G1095" s="26" t="s">
        <v>3442</v>
      </c>
      <c r="H1095" s="19" t="str">
        <f>VLOOKUP(E1095,Subjective!$A$5:$B$1439,2,FALSE)</f>
        <v>Admin &amp; Clerical Band 4</v>
      </c>
      <c r="I1095" s="44">
        <v>6767.68</v>
      </c>
      <c r="J1095" s="45"/>
      <c r="K1095" s="45">
        <f t="shared" si="145"/>
        <v>6767.68</v>
      </c>
      <c r="L1095" s="45"/>
      <c r="M1095" s="45"/>
      <c r="N1095" s="45"/>
      <c r="O1095" s="45"/>
      <c r="P1095" s="45"/>
      <c r="Q1095" s="45"/>
      <c r="R1095" s="45"/>
      <c r="S1095" s="45"/>
      <c r="T1095" s="45"/>
      <c r="U1095" s="45"/>
      <c r="V1095" s="45"/>
      <c r="W1095" s="46">
        <f t="shared" si="146"/>
        <v>0</v>
      </c>
      <c r="X1095" s="45">
        <f t="shared" si="147"/>
        <v>6767.68</v>
      </c>
      <c r="Y1095" s="45">
        <f t="shared" si="153"/>
        <v>0</v>
      </c>
      <c r="Z1095" s="46">
        <f t="shared" si="148"/>
        <v>0</v>
      </c>
      <c r="AA1095" s="46">
        <f t="shared" si="149"/>
        <v>0</v>
      </c>
      <c r="AB1095" s="46">
        <f t="shared" si="150"/>
        <v>0</v>
      </c>
      <c r="AC1095" s="45"/>
      <c r="AF1095" s="33">
        <f t="shared" si="151"/>
        <v>0</v>
      </c>
      <c r="AH1095" s="24">
        <f t="shared" si="152"/>
        <v>0</v>
      </c>
    </row>
    <row r="1096" spans="1:34" x14ac:dyDescent="0.35">
      <c r="A1096" t="s">
        <v>1124</v>
      </c>
      <c r="C1096" s="26" t="s">
        <v>3440</v>
      </c>
      <c r="D1096" s="26" t="s">
        <v>3661</v>
      </c>
      <c r="E1096" s="19" t="s">
        <v>1790</v>
      </c>
      <c r="F1096" s="26" t="s">
        <v>3441</v>
      </c>
      <c r="G1096" s="26" t="s">
        <v>3442</v>
      </c>
      <c r="H1096" s="19" t="str">
        <f>VLOOKUP(E1096,Subjective!$A$5:$B$1439,2,FALSE)</f>
        <v>Admin &amp; Clerical Band 5</v>
      </c>
      <c r="I1096" s="44">
        <v>13890.74</v>
      </c>
      <c r="J1096" s="45"/>
      <c r="K1096" s="45">
        <f t="shared" si="145"/>
        <v>13890.74</v>
      </c>
      <c r="L1096" s="45"/>
      <c r="M1096" s="45"/>
      <c r="N1096" s="45"/>
      <c r="O1096" s="45"/>
      <c r="P1096" s="45"/>
      <c r="Q1096" s="45"/>
      <c r="R1096" s="45"/>
      <c r="S1096" s="45"/>
      <c r="T1096" s="45"/>
      <c r="U1096" s="45"/>
      <c r="V1096" s="45"/>
      <c r="W1096" s="46">
        <f t="shared" si="146"/>
        <v>0</v>
      </c>
      <c r="X1096" s="45">
        <f t="shared" si="147"/>
        <v>13890.74</v>
      </c>
      <c r="Y1096" s="45">
        <f t="shared" si="153"/>
        <v>0</v>
      </c>
      <c r="Z1096" s="46">
        <f t="shared" si="148"/>
        <v>0</v>
      </c>
      <c r="AA1096" s="46">
        <f t="shared" si="149"/>
        <v>0</v>
      </c>
      <c r="AB1096" s="46">
        <f t="shared" si="150"/>
        <v>0</v>
      </c>
      <c r="AC1096" s="45"/>
      <c r="AF1096" s="33">
        <f t="shared" si="151"/>
        <v>0</v>
      </c>
      <c r="AH1096" s="24">
        <f t="shared" si="152"/>
        <v>0</v>
      </c>
    </row>
    <row r="1097" spans="1:34" x14ac:dyDescent="0.35">
      <c r="A1097" t="s">
        <v>1125</v>
      </c>
      <c r="C1097" s="26" t="s">
        <v>3440</v>
      </c>
      <c r="D1097" s="26" t="s">
        <v>3661</v>
      </c>
      <c r="E1097" s="19">
        <v>32080</v>
      </c>
      <c r="F1097" s="26" t="s">
        <v>3441</v>
      </c>
      <c r="G1097" s="26" t="s">
        <v>3442</v>
      </c>
      <c r="H1097" s="19" t="str">
        <f>VLOOKUP(E1097,Subjective!$A$5:$B$1439,2,FALSE)</f>
        <v>Catering Equipment - Leases</v>
      </c>
      <c r="I1097" s="44">
        <v>4060</v>
      </c>
      <c r="J1097" s="45"/>
      <c r="K1097" s="45">
        <f t="shared" si="145"/>
        <v>4060</v>
      </c>
      <c r="L1097" s="45"/>
      <c r="M1097" s="45"/>
      <c r="N1097" s="45"/>
      <c r="O1097" s="45"/>
      <c r="P1097" s="45"/>
      <c r="Q1097" s="45"/>
      <c r="R1097" s="45"/>
      <c r="S1097" s="45"/>
      <c r="T1097" s="45"/>
      <c r="U1097" s="45"/>
      <c r="V1097" s="45"/>
      <c r="W1097" s="46">
        <f t="shared" si="146"/>
        <v>0</v>
      </c>
      <c r="X1097" s="45">
        <f t="shared" si="147"/>
        <v>0</v>
      </c>
      <c r="Y1097" s="45">
        <f t="shared" si="153"/>
        <v>4060</v>
      </c>
      <c r="Z1097" s="46">
        <f t="shared" si="148"/>
        <v>0</v>
      </c>
      <c r="AA1097" s="46">
        <f t="shared" si="149"/>
        <v>0</v>
      </c>
      <c r="AB1097" s="46">
        <f t="shared" si="150"/>
        <v>0</v>
      </c>
      <c r="AC1097" s="45"/>
      <c r="AF1097" s="33">
        <f t="shared" si="151"/>
        <v>0</v>
      </c>
      <c r="AH1097" s="24">
        <f t="shared" si="152"/>
        <v>0</v>
      </c>
    </row>
    <row r="1098" spans="1:34" x14ac:dyDescent="0.35">
      <c r="A1098" t="s">
        <v>1126</v>
      </c>
      <c r="C1098" s="26" t="s">
        <v>3440</v>
      </c>
      <c r="D1098" s="26" t="s">
        <v>3661</v>
      </c>
      <c r="E1098" s="19">
        <v>33610</v>
      </c>
      <c r="F1098" s="26" t="s">
        <v>3441</v>
      </c>
      <c r="G1098" s="26" t="s">
        <v>3442</v>
      </c>
      <c r="H1098" s="19" t="str">
        <f>VLOOKUP(E1098,Subjective!$A$5:$B$1439,2,FALSE)</f>
        <v>Travel &amp; Subsistence</v>
      </c>
      <c r="I1098" s="44">
        <v>2785</v>
      </c>
      <c r="J1098" s="45"/>
      <c r="K1098" s="45">
        <f t="shared" si="145"/>
        <v>2785</v>
      </c>
      <c r="L1098" s="45"/>
      <c r="M1098" s="45"/>
      <c r="N1098" s="45"/>
      <c r="O1098" s="45"/>
      <c r="P1098" s="45"/>
      <c r="Q1098" s="45"/>
      <c r="R1098" s="45"/>
      <c r="S1098" s="45"/>
      <c r="T1098" s="45"/>
      <c r="U1098" s="45"/>
      <c r="V1098" s="45"/>
      <c r="W1098" s="46">
        <f t="shared" si="146"/>
        <v>0</v>
      </c>
      <c r="X1098" s="45">
        <f t="shared" si="147"/>
        <v>0</v>
      </c>
      <c r="Y1098" s="45">
        <f t="shared" si="153"/>
        <v>2785</v>
      </c>
      <c r="Z1098" s="46">
        <f t="shared" si="148"/>
        <v>0</v>
      </c>
      <c r="AA1098" s="46">
        <f t="shared" si="149"/>
        <v>0</v>
      </c>
      <c r="AB1098" s="46">
        <f t="shared" si="150"/>
        <v>0</v>
      </c>
      <c r="AC1098" s="45"/>
      <c r="AF1098" s="33">
        <f t="shared" si="151"/>
        <v>0</v>
      </c>
      <c r="AH1098" s="24">
        <f t="shared" si="152"/>
        <v>0</v>
      </c>
    </row>
    <row r="1099" spans="1:34" x14ac:dyDescent="0.35">
      <c r="A1099" t="s">
        <v>1127</v>
      </c>
      <c r="C1099" s="26" t="s">
        <v>3440</v>
      </c>
      <c r="D1099" s="26" t="s">
        <v>3661</v>
      </c>
      <c r="E1099" s="19">
        <v>33610</v>
      </c>
      <c r="F1099" s="26" t="s">
        <v>3485</v>
      </c>
      <c r="G1099" s="26" t="s">
        <v>3442</v>
      </c>
      <c r="H1099" s="19" t="str">
        <f>VLOOKUP(E1099,Subjective!$A$5:$B$1439,2,FALSE)</f>
        <v>Travel &amp; Subsistence</v>
      </c>
      <c r="I1099" s="44">
        <v>232.86</v>
      </c>
      <c r="J1099" s="45"/>
      <c r="K1099" s="45">
        <f t="shared" si="145"/>
        <v>232.86</v>
      </c>
      <c r="L1099" s="45"/>
      <c r="M1099" s="45"/>
      <c r="N1099" s="45"/>
      <c r="O1099" s="45"/>
      <c r="P1099" s="45"/>
      <c r="Q1099" s="45"/>
      <c r="R1099" s="45"/>
      <c r="S1099" s="45"/>
      <c r="T1099" s="45"/>
      <c r="U1099" s="45"/>
      <c r="V1099" s="45"/>
      <c r="W1099" s="46">
        <f t="shared" si="146"/>
        <v>0</v>
      </c>
      <c r="X1099" s="45">
        <f t="shared" si="147"/>
        <v>0</v>
      </c>
      <c r="Y1099" s="45">
        <f t="shared" si="153"/>
        <v>232.86</v>
      </c>
      <c r="Z1099" s="46">
        <f t="shared" si="148"/>
        <v>0</v>
      </c>
      <c r="AA1099" s="46">
        <f t="shared" si="149"/>
        <v>0</v>
      </c>
      <c r="AB1099" s="46">
        <f t="shared" si="150"/>
        <v>0</v>
      </c>
      <c r="AC1099" s="45"/>
      <c r="AF1099" s="33">
        <f t="shared" si="151"/>
        <v>0</v>
      </c>
      <c r="AH1099" s="24">
        <f t="shared" si="152"/>
        <v>0</v>
      </c>
    </row>
    <row r="1100" spans="1:34" x14ac:dyDescent="0.35">
      <c r="A1100" t="s">
        <v>1128</v>
      </c>
      <c r="C1100" s="26" t="s">
        <v>3440</v>
      </c>
      <c r="D1100" s="26" t="s">
        <v>3661</v>
      </c>
      <c r="E1100" s="19">
        <v>37480</v>
      </c>
      <c r="F1100" s="26" t="s">
        <v>3441</v>
      </c>
      <c r="G1100" s="26" t="s">
        <v>3442</v>
      </c>
      <c r="H1100" s="19" t="str">
        <f>VLOOKUP(E1100,Subjective!$A$5:$B$1439,2,FALSE)</f>
        <v>Translation Costs</v>
      </c>
      <c r="I1100" s="44">
        <v>332.41</v>
      </c>
      <c r="J1100" s="45"/>
      <c r="K1100" s="45">
        <f t="shared" ref="K1100:K1112" si="154">I1100</f>
        <v>332.41</v>
      </c>
      <c r="L1100" s="45"/>
      <c r="M1100" s="45"/>
      <c r="N1100" s="45"/>
      <c r="O1100" s="45"/>
      <c r="P1100" s="45"/>
      <c r="Q1100" s="45"/>
      <c r="R1100" s="45"/>
      <c r="S1100" s="45"/>
      <c r="T1100" s="45"/>
      <c r="U1100" s="45"/>
      <c r="V1100" s="45"/>
      <c r="W1100" s="46">
        <f t="shared" si="146"/>
        <v>0</v>
      </c>
      <c r="X1100" s="45">
        <f t="shared" si="147"/>
        <v>0</v>
      </c>
      <c r="Y1100" s="45">
        <f t="shared" si="153"/>
        <v>332.41</v>
      </c>
      <c r="Z1100" s="46">
        <f t="shared" si="148"/>
        <v>0</v>
      </c>
      <c r="AA1100" s="46">
        <f t="shared" si="149"/>
        <v>0</v>
      </c>
      <c r="AB1100" s="46">
        <f t="shared" si="150"/>
        <v>0</v>
      </c>
      <c r="AC1100" s="45"/>
      <c r="AF1100" s="33">
        <f t="shared" si="151"/>
        <v>0</v>
      </c>
      <c r="AH1100" s="24">
        <f t="shared" si="152"/>
        <v>0</v>
      </c>
    </row>
    <row r="1101" spans="1:34" x14ac:dyDescent="0.35">
      <c r="A1101" t="s">
        <v>1129</v>
      </c>
      <c r="C1101" s="26" t="s">
        <v>3440</v>
      </c>
      <c r="D1101" s="26" t="s">
        <v>3662</v>
      </c>
      <c r="E1101" s="19">
        <v>34200</v>
      </c>
      <c r="F1101" s="26" t="s">
        <v>3441</v>
      </c>
      <c r="G1101" s="26" t="s">
        <v>3442</v>
      </c>
      <c r="H1101" s="19" t="str">
        <f>VLOOKUP(E1101,Subjective!$A$5:$B$1439,2,FALSE)</f>
        <v>Training Expenses</v>
      </c>
      <c r="I1101" s="44">
        <v>3000</v>
      </c>
      <c r="J1101" s="45"/>
      <c r="K1101" s="45">
        <f t="shared" si="154"/>
        <v>3000</v>
      </c>
      <c r="L1101" s="45"/>
      <c r="M1101" s="45"/>
      <c r="N1101" s="45"/>
      <c r="O1101" s="45"/>
      <c r="P1101" s="45"/>
      <c r="Q1101" s="45"/>
      <c r="R1101" s="45"/>
      <c r="S1101" s="45"/>
      <c r="T1101" s="45"/>
      <c r="U1101" s="45"/>
      <c r="V1101" s="45"/>
      <c r="W1101" s="46">
        <f t="shared" si="146"/>
        <v>0</v>
      </c>
      <c r="X1101" s="45">
        <f t="shared" si="147"/>
        <v>0</v>
      </c>
      <c r="Y1101" s="45">
        <f t="shared" si="153"/>
        <v>3000</v>
      </c>
      <c r="Z1101" s="46">
        <f t="shared" si="148"/>
        <v>0</v>
      </c>
      <c r="AA1101" s="46">
        <f t="shared" si="149"/>
        <v>0</v>
      </c>
      <c r="AB1101" s="46">
        <f t="shared" si="150"/>
        <v>0</v>
      </c>
      <c r="AC1101" s="45"/>
      <c r="AF1101" s="33">
        <f t="shared" si="151"/>
        <v>0</v>
      </c>
      <c r="AH1101" s="24">
        <f t="shared" si="152"/>
        <v>0</v>
      </c>
    </row>
    <row r="1102" spans="1:34" x14ac:dyDescent="0.35">
      <c r="A1102" t="s">
        <v>1130</v>
      </c>
      <c r="C1102" s="26" t="s">
        <v>3440</v>
      </c>
      <c r="D1102" s="26" t="s">
        <v>3663</v>
      </c>
      <c r="E1102" s="19">
        <v>33000</v>
      </c>
      <c r="F1102" s="26" t="s">
        <v>3441</v>
      </c>
      <c r="G1102" s="26" t="s">
        <v>3442</v>
      </c>
      <c r="H1102" s="19" t="str">
        <f>VLOOKUP(E1102,Subjective!$A$5:$B$1439,2,FALSE)</f>
        <v>Printing Costs</v>
      </c>
      <c r="I1102" s="44">
        <v>225.6</v>
      </c>
      <c r="J1102" s="45"/>
      <c r="K1102" s="45">
        <f t="shared" si="154"/>
        <v>225.6</v>
      </c>
      <c r="L1102" s="45"/>
      <c r="M1102" s="45"/>
      <c r="N1102" s="45"/>
      <c r="O1102" s="45"/>
      <c r="P1102" s="45"/>
      <c r="Q1102" s="45"/>
      <c r="R1102" s="45"/>
      <c r="S1102" s="45"/>
      <c r="T1102" s="45"/>
      <c r="U1102" s="45"/>
      <c r="V1102" s="45"/>
      <c r="W1102" s="46">
        <f t="shared" ref="W1102:W1111" si="155">AF1102</f>
        <v>0</v>
      </c>
      <c r="X1102" s="45">
        <f t="shared" ref="X1102:X1111" si="156">IF(LEFT(E1102,1)="2",I1102,0)</f>
        <v>0</v>
      </c>
      <c r="Y1102" s="45">
        <f t="shared" si="153"/>
        <v>225.6</v>
      </c>
      <c r="Z1102" s="46">
        <f t="shared" ref="Z1102:Z1112" si="157">IFERROR(_xlfn.IFS(D1102="M350",I1102,D1102="M360",I1102),0)</f>
        <v>0</v>
      </c>
      <c r="AA1102" s="46">
        <f t="shared" ref="AA1102:AA1112" si="158">IFERROR(_xlfn.IFS(D1102="M370",I1102),0)</f>
        <v>0</v>
      </c>
      <c r="AB1102" s="46">
        <f t="shared" ref="AB1102:AB1112" si="159">IFERROR(_xlfn.IFS(D1102="N100",I1102,D1102="N102",I1102,D1102="N103",I1102,D1102="N104",I1102,D1102="N105",I1102,D1102="N106",I1102,D1102="N107",I1102,D1102="N108",I1102,D1102="N109",I1102,D1102="N110",I1102,D1102="N111",I1102,D1102="N112",I1102,D1102="N113",I1102,D1102="N114",I1102,D1102="N115",I1102,D1102="N116",I1102,D1102="N117",I1102,D1102="N118",I1102,D1102="N119",I1102,D1102="N120",I1102,D1102="N121",I1102,D1102="N122",I1102,D1102="N123",I1102,D1102="N124",I1102,D1102="N125",I1102,D1102="N126",I1102,D1102="N127",I1102,D1102="N128",I1102,D1102="N129",I1102,D1102="N130",I1102,D1102="N132",I1102,D1102="N133",I1102,D1102="N134",I1102,D1102="N135",I1102,D1102="N136",I1102,D1102="N137",I1102,D1102="N138",I1102,D1102="N140",I1102),0)</f>
        <v>0</v>
      </c>
      <c r="AC1102" s="45"/>
      <c r="AF1102" s="33">
        <f t="shared" ref="AF1102:AF1112" si="160">IF(AND(E1102&gt;=$AE$10,E1102&lt;=$AF$10),I1102,0)</f>
        <v>0</v>
      </c>
      <c r="AH1102" s="24">
        <f t="shared" ref="AH1102:AH1112" si="161">SUM(U1102:AB1102)-K1102</f>
        <v>0</v>
      </c>
    </row>
    <row r="1103" spans="1:34" x14ac:dyDescent="0.35">
      <c r="A1103" t="s">
        <v>1131</v>
      </c>
      <c r="C1103" s="26" t="s">
        <v>3440</v>
      </c>
      <c r="D1103" s="26" t="s">
        <v>3664</v>
      </c>
      <c r="E1103" s="19" t="s">
        <v>1790</v>
      </c>
      <c r="F1103" s="26" t="s">
        <v>3441</v>
      </c>
      <c r="G1103" s="26" t="s">
        <v>3442</v>
      </c>
      <c r="H1103" s="19" t="str">
        <f>VLOOKUP(E1103,Subjective!$A$5:$B$1439,2,FALSE)</f>
        <v>Admin &amp; Clerical Band 5</v>
      </c>
      <c r="I1103" s="44">
        <v>143.30000000000001</v>
      </c>
      <c r="J1103" s="45"/>
      <c r="K1103" s="45">
        <f t="shared" si="154"/>
        <v>143.30000000000001</v>
      </c>
      <c r="L1103" s="45"/>
      <c r="M1103" s="45"/>
      <c r="N1103" s="45"/>
      <c r="O1103" s="45"/>
      <c r="P1103" s="45"/>
      <c r="Q1103" s="45"/>
      <c r="R1103" s="45"/>
      <c r="S1103" s="45"/>
      <c r="T1103" s="45"/>
      <c r="U1103" s="45"/>
      <c r="V1103" s="45"/>
      <c r="W1103" s="46">
        <f t="shared" si="155"/>
        <v>0</v>
      </c>
      <c r="X1103" s="45">
        <f t="shared" si="156"/>
        <v>143.30000000000001</v>
      </c>
      <c r="Y1103" s="45">
        <f t="shared" si="153"/>
        <v>0</v>
      </c>
      <c r="Z1103" s="46">
        <f t="shared" si="157"/>
        <v>0</v>
      </c>
      <c r="AA1103" s="46">
        <f t="shared" si="158"/>
        <v>0</v>
      </c>
      <c r="AB1103" s="46">
        <f t="shared" si="159"/>
        <v>0</v>
      </c>
      <c r="AC1103" s="45"/>
      <c r="AF1103" s="33">
        <f t="shared" si="160"/>
        <v>0</v>
      </c>
      <c r="AH1103" s="24">
        <f t="shared" si="161"/>
        <v>0</v>
      </c>
    </row>
    <row r="1104" spans="1:34" x14ac:dyDescent="0.35">
      <c r="A1104" t="s">
        <v>1132</v>
      </c>
      <c r="C1104" s="26" t="s">
        <v>3440</v>
      </c>
      <c r="D1104" s="26" t="s">
        <v>3664</v>
      </c>
      <c r="E1104" s="19" t="s">
        <v>1792</v>
      </c>
      <c r="F1104" s="26" t="s">
        <v>3441</v>
      </c>
      <c r="G1104" s="26" t="s">
        <v>3442</v>
      </c>
      <c r="H1104" s="19" t="str">
        <f>VLOOKUP(E1104,Subjective!$A$5:$B$1439,2,FALSE)</f>
        <v>Admin &amp; Clerical Band 6</v>
      </c>
      <c r="I1104" s="44">
        <v>21015.759999999998</v>
      </c>
      <c r="J1104" s="45"/>
      <c r="K1104" s="45">
        <f t="shared" si="154"/>
        <v>21015.759999999998</v>
      </c>
      <c r="L1104" s="45"/>
      <c r="M1104" s="45"/>
      <c r="N1104" s="45"/>
      <c r="O1104" s="45"/>
      <c r="P1104" s="45"/>
      <c r="Q1104" s="45"/>
      <c r="R1104" s="45"/>
      <c r="S1104" s="45"/>
      <c r="T1104" s="45"/>
      <c r="U1104" s="45"/>
      <c r="V1104" s="45"/>
      <c r="W1104" s="46">
        <f t="shared" si="155"/>
        <v>0</v>
      </c>
      <c r="X1104" s="45">
        <f t="shared" si="156"/>
        <v>21015.759999999998</v>
      </c>
      <c r="Y1104" s="45">
        <f t="shared" si="153"/>
        <v>0</v>
      </c>
      <c r="Z1104" s="46">
        <f t="shared" si="157"/>
        <v>0</v>
      </c>
      <c r="AA1104" s="46">
        <f t="shared" si="158"/>
        <v>0</v>
      </c>
      <c r="AB1104" s="46">
        <f t="shared" si="159"/>
        <v>0</v>
      </c>
      <c r="AC1104" s="45"/>
      <c r="AF1104" s="33">
        <f t="shared" si="160"/>
        <v>0</v>
      </c>
      <c r="AH1104" s="24">
        <f t="shared" si="161"/>
        <v>0</v>
      </c>
    </row>
    <row r="1105" spans="1:34" x14ac:dyDescent="0.35">
      <c r="A1105" t="s">
        <v>1133</v>
      </c>
      <c r="C1105" s="26" t="s">
        <v>3440</v>
      </c>
      <c r="D1105" s="26" t="s">
        <v>3664</v>
      </c>
      <c r="E1105" s="19">
        <v>32070</v>
      </c>
      <c r="F1105" s="26" t="s">
        <v>3441</v>
      </c>
      <c r="G1105" s="26" t="s">
        <v>3442</v>
      </c>
      <c r="H1105" s="19" t="str">
        <f>VLOOKUP(E1105,Subjective!$A$5:$B$1439,2,FALSE)</f>
        <v>Catering Equipment - Disposable</v>
      </c>
      <c r="I1105" s="44">
        <v>224.4</v>
      </c>
      <c r="J1105" s="45"/>
      <c r="K1105" s="45">
        <f t="shared" si="154"/>
        <v>224.4</v>
      </c>
      <c r="L1105" s="45"/>
      <c r="M1105" s="45"/>
      <c r="N1105" s="45"/>
      <c r="O1105" s="45"/>
      <c r="P1105" s="45"/>
      <c r="Q1105" s="45"/>
      <c r="R1105" s="45"/>
      <c r="S1105" s="45"/>
      <c r="T1105" s="45"/>
      <c r="U1105" s="45"/>
      <c r="V1105" s="45"/>
      <c r="W1105" s="46">
        <f t="shared" si="155"/>
        <v>0</v>
      </c>
      <c r="X1105" s="45">
        <f t="shared" si="156"/>
        <v>0</v>
      </c>
      <c r="Y1105" s="45">
        <f t="shared" si="153"/>
        <v>224.4</v>
      </c>
      <c r="Z1105" s="46">
        <f t="shared" si="157"/>
        <v>0</v>
      </c>
      <c r="AA1105" s="46">
        <f t="shared" si="158"/>
        <v>0</v>
      </c>
      <c r="AB1105" s="46">
        <f t="shared" si="159"/>
        <v>0</v>
      </c>
      <c r="AC1105" s="45"/>
      <c r="AF1105" s="33">
        <f t="shared" si="160"/>
        <v>0</v>
      </c>
      <c r="AH1105" s="24">
        <f t="shared" si="161"/>
        <v>0</v>
      </c>
    </row>
    <row r="1106" spans="1:34" x14ac:dyDescent="0.35">
      <c r="A1106" t="s">
        <v>1134</v>
      </c>
      <c r="C1106" s="26" t="s">
        <v>3440</v>
      </c>
      <c r="D1106" s="26" t="s">
        <v>3664</v>
      </c>
      <c r="E1106" s="19">
        <v>32080</v>
      </c>
      <c r="F1106" s="26" t="s">
        <v>3441</v>
      </c>
      <c r="G1106" s="26" t="s">
        <v>3442</v>
      </c>
      <c r="H1106" s="19" t="str">
        <f>VLOOKUP(E1106,Subjective!$A$5:$B$1439,2,FALSE)</f>
        <v>Catering Equipment - Leases</v>
      </c>
      <c r="I1106" s="44">
        <v>240</v>
      </c>
      <c r="J1106" s="45"/>
      <c r="K1106" s="45">
        <f t="shared" si="154"/>
        <v>240</v>
      </c>
      <c r="L1106" s="45"/>
      <c r="M1106" s="45"/>
      <c r="N1106" s="45"/>
      <c r="O1106" s="45"/>
      <c r="P1106" s="45"/>
      <c r="Q1106" s="45"/>
      <c r="R1106" s="45"/>
      <c r="S1106" s="45"/>
      <c r="T1106" s="45"/>
      <c r="U1106" s="45"/>
      <c r="V1106" s="45"/>
      <c r="W1106" s="46">
        <f t="shared" si="155"/>
        <v>0</v>
      </c>
      <c r="X1106" s="45">
        <f t="shared" si="156"/>
        <v>0</v>
      </c>
      <c r="Y1106" s="45">
        <f t="shared" si="153"/>
        <v>240</v>
      </c>
      <c r="Z1106" s="46">
        <f t="shared" si="157"/>
        <v>0</v>
      </c>
      <c r="AA1106" s="46">
        <f t="shared" si="158"/>
        <v>0</v>
      </c>
      <c r="AB1106" s="46">
        <f t="shared" si="159"/>
        <v>0</v>
      </c>
      <c r="AC1106" s="45"/>
      <c r="AF1106" s="33">
        <f t="shared" si="160"/>
        <v>0</v>
      </c>
      <c r="AH1106" s="24">
        <f t="shared" si="161"/>
        <v>0</v>
      </c>
    </row>
    <row r="1107" spans="1:34" x14ac:dyDescent="0.35">
      <c r="A1107" t="s">
        <v>1135</v>
      </c>
      <c r="C1107" s="26" t="s">
        <v>3440</v>
      </c>
      <c r="D1107" s="26" t="s">
        <v>3664</v>
      </c>
      <c r="E1107" s="19">
        <v>33610</v>
      </c>
      <c r="F1107" s="26" t="s">
        <v>3441</v>
      </c>
      <c r="G1107" s="26" t="s">
        <v>3442</v>
      </c>
      <c r="H1107" s="19" t="str">
        <f>VLOOKUP(E1107,Subjective!$A$5:$B$1439,2,FALSE)</f>
        <v>Travel &amp; Subsistence</v>
      </c>
      <c r="I1107" s="44">
        <v>539.14</v>
      </c>
      <c r="J1107" s="45"/>
      <c r="K1107" s="45">
        <f t="shared" si="154"/>
        <v>539.14</v>
      </c>
      <c r="L1107" s="45"/>
      <c r="M1107" s="45"/>
      <c r="N1107" s="45"/>
      <c r="O1107" s="45"/>
      <c r="P1107" s="45"/>
      <c r="Q1107" s="45"/>
      <c r="R1107" s="45"/>
      <c r="S1107" s="45"/>
      <c r="T1107" s="45"/>
      <c r="U1107" s="45"/>
      <c r="V1107" s="45"/>
      <c r="W1107" s="46">
        <f t="shared" si="155"/>
        <v>0</v>
      </c>
      <c r="X1107" s="45">
        <f t="shared" si="156"/>
        <v>0</v>
      </c>
      <c r="Y1107" s="45">
        <f t="shared" si="153"/>
        <v>539.14</v>
      </c>
      <c r="Z1107" s="46">
        <f t="shared" si="157"/>
        <v>0</v>
      </c>
      <c r="AA1107" s="46">
        <f t="shared" si="158"/>
        <v>0</v>
      </c>
      <c r="AB1107" s="46">
        <f t="shared" si="159"/>
        <v>0</v>
      </c>
      <c r="AC1107" s="45"/>
      <c r="AF1107" s="33">
        <f t="shared" si="160"/>
        <v>0</v>
      </c>
      <c r="AH1107" s="24">
        <f t="shared" si="161"/>
        <v>0</v>
      </c>
    </row>
    <row r="1108" spans="1:34" x14ac:dyDescent="0.35">
      <c r="A1108" t="s">
        <v>1136</v>
      </c>
      <c r="C1108" s="26" t="s">
        <v>3440</v>
      </c>
      <c r="D1108" s="26" t="s">
        <v>3664</v>
      </c>
      <c r="E1108" s="19">
        <v>33610</v>
      </c>
      <c r="F1108" s="26" t="s">
        <v>3479</v>
      </c>
      <c r="G1108" s="26" t="s">
        <v>3442</v>
      </c>
      <c r="H1108" s="19" t="str">
        <f>VLOOKUP(E1108,Subjective!$A$5:$B$1439,2,FALSE)</f>
        <v>Travel &amp; Subsistence</v>
      </c>
      <c r="I1108" s="44">
        <v>227.25</v>
      </c>
      <c r="J1108" s="45"/>
      <c r="K1108" s="45">
        <f t="shared" si="154"/>
        <v>227.25</v>
      </c>
      <c r="L1108" s="45"/>
      <c r="M1108" s="45"/>
      <c r="N1108" s="45"/>
      <c r="O1108" s="45"/>
      <c r="P1108" s="45"/>
      <c r="Q1108" s="45"/>
      <c r="R1108" s="45"/>
      <c r="S1108" s="45"/>
      <c r="T1108" s="45"/>
      <c r="U1108" s="45"/>
      <c r="V1108" s="45"/>
      <c r="W1108" s="46">
        <f t="shared" si="155"/>
        <v>0</v>
      </c>
      <c r="X1108" s="45">
        <f t="shared" si="156"/>
        <v>0</v>
      </c>
      <c r="Y1108" s="45">
        <f t="shared" si="153"/>
        <v>227.25</v>
      </c>
      <c r="Z1108" s="46">
        <f t="shared" si="157"/>
        <v>0</v>
      </c>
      <c r="AA1108" s="46">
        <f t="shared" si="158"/>
        <v>0</v>
      </c>
      <c r="AB1108" s="46">
        <f t="shared" si="159"/>
        <v>0</v>
      </c>
      <c r="AC1108" s="45"/>
      <c r="AF1108" s="33">
        <f t="shared" si="160"/>
        <v>0</v>
      </c>
      <c r="AH1108" s="24">
        <f t="shared" si="161"/>
        <v>0</v>
      </c>
    </row>
    <row r="1109" spans="1:34" x14ac:dyDescent="0.35">
      <c r="A1109" t="s">
        <v>1137</v>
      </c>
      <c r="C1109" s="26" t="s">
        <v>3440</v>
      </c>
      <c r="D1109" s="26" t="s">
        <v>3664</v>
      </c>
      <c r="E1109" s="19">
        <v>33610</v>
      </c>
      <c r="F1109" s="26" t="s">
        <v>3515</v>
      </c>
      <c r="G1109" s="26" t="s">
        <v>3442</v>
      </c>
      <c r="H1109" s="19" t="str">
        <f>VLOOKUP(E1109,Subjective!$A$5:$B$1439,2,FALSE)</f>
        <v>Travel &amp; Subsistence</v>
      </c>
      <c r="I1109" s="44">
        <v>23.6</v>
      </c>
      <c r="J1109" s="45"/>
      <c r="K1109" s="45">
        <f t="shared" si="154"/>
        <v>23.6</v>
      </c>
      <c r="L1109" s="45"/>
      <c r="M1109" s="45"/>
      <c r="N1109" s="45"/>
      <c r="O1109" s="45"/>
      <c r="P1109" s="45"/>
      <c r="Q1109" s="45"/>
      <c r="R1109" s="45"/>
      <c r="S1109" s="45"/>
      <c r="T1109" s="45"/>
      <c r="U1109" s="45"/>
      <c r="V1109" s="45"/>
      <c r="W1109" s="46">
        <f t="shared" si="155"/>
        <v>0</v>
      </c>
      <c r="X1109" s="45">
        <f t="shared" si="156"/>
        <v>0</v>
      </c>
      <c r="Y1109" s="45">
        <f t="shared" si="153"/>
        <v>23.6</v>
      </c>
      <c r="Z1109" s="46">
        <f t="shared" si="157"/>
        <v>0</v>
      </c>
      <c r="AA1109" s="46">
        <f t="shared" si="158"/>
        <v>0</v>
      </c>
      <c r="AB1109" s="46">
        <f t="shared" si="159"/>
        <v>0</v>
      </c>
      <c r="AC1109" s="45"/>
      <c r="AF1109" s="33">
        <f t="shared" si="160"/>
        <v>0</v>
      </c>
      <c r="AH1109" s="24">
        <f t="shared" si="161"/>
        <v>0</v>
      </c>
    </row>
    <row r="1110" spans="1:34" x14ac:dyDescent="0.35">
      <c r="A1110" t="s">
        <v>1138</v>
      </c>
      <c r="C1110" s="26" t="s">
        <v>3440</v>
      </c>
      <c r="D1110" s="26" t="s">
        <v>3664</v>
      </c>
      <c r="E1110" s="19">
        <v>33650</v>
      </c>
      <c r="F1110" s="26" t="s">
        <v>3441</v>
      </c>
      <c r="G1110" s="26" t="s">
        <v>3442</v>
      </c>
      <c r="H1110" s="19" t="str">
        <f>VLOOKUP(E1110,Subjective!$A$5:$B$1439,2,FALSE)</f>
        <v>Training Travel &amp; Subsistence</v>
      </c>
      <c r="I1110" s="44">
        <v>98</v>
      </c>
      <c r="J1110" s="45"/>
      <c r="K1110" s="45">
        <f t="shared" si="154"/>
        <v>98</v>
      </c>
      <c r="L1110" s="45"/>
      <c r="M1110" s="45"/>
      <c r="N1110" s="45"/>
      <c r="O1110" s="45"/>
      <c r="P1110" s="45"/>
      <c r="Q1110" s="45"/>
      <c r="R1110" s="45"/>
      <c r="S1110" s="45"/>
      <c r="T1110" s="45"/>
      <c r="U1110" s="45"/>
      <c r="V1110" s="45"/>
      <c r="W1110" s="46">
        <f t="shared" si="155"/>
        <v>0</v>
      </c>
      <c r="X1110" s="45">
        <f t="shared" si="156"/>
        <v>0</v>
      </c>
      <c r="Y1110" s="45">
        <f t="shared" si="153"/>
        <v>98</v>
      </c>
      <c r="Z1110" s="46">
        <f t="shared" si="157"/>
        <v>0</v>
      </c>
      <c r="AA1110" s="46">
        <f t="shared" si="158"/>
        <v>0</v>
      </c>
      <c r="AB1110" s="46">
        <f t="shared" si="159"/>
        <v>0</v>
      </c>
      <c r="AC1110" s="45"/>
      <c r="AF1110" s="33">
        <f t="shared" si="160"/>
        <v>0</v>
      </c>
      <c r="AH1110" s="24">
        <f t="shared" si="161"/>
        <v>0</v>
      </c>
    </row>
    <row r="1111" spans="1:34" x14ac:dyDescent="0.35">
      <c r="A1111" t="s">
        <v>1139</v>
      </c>
      <c r="C1111" s="26" t="s">
        <v>3440</v>
      </c>
      <c r="D1111" s="26" t="s">
        <v>3664</v>
      </c>
      <c r="E1111" s="19">
        <v>34220</v>
      </c>
      <c r="F1111" s="26" t="s">
        <v>3441</v>
      </c>
      <c r="G1111" s="26" t="s">
        <v>3442</v>
      </c>
      <c r="H1111" s="19" t="str">
        <f>VLOOKUP(E1111,Subjective!$A$5:$B$1439,2,FALSE)</f>
        <v>Conferences And Seminars</v>
      </c>
      <c r="I1111" s="44">
        <v>153</v>
      </c>
      <c r="J1111" s="45"/>
      <c r="K1111" s="45">
        <f t="shared" si="154"/>
        <v>153</v>
      </c>
      <c r="L1111" s="45"/>
      <c r="M1111" s="45"/>
      <c r="N1111" s="45"/>
      <c r="O1111" s="45"/>
      <c r="P1111" s="45"/>
      <c r="Q1111" s="45"/>
      <c r="R1111" s="45"/>
      <c r="S1111" s="45"/>
      <c r="T1111" s="45"/>
      <c r="U1111" s="45"/>
      <c r="V1111" s="45"/>
      <c r="W1111" s="46">
        <f t="shared" si="155"/>
        <v>0</v>
      </c>
      <c r="X1111" s="45">
        <f t="shared" si="156"/>
        <v>0</v>
      </c>
      <c r="Y1111" s="45">
        <f t="shared" si="153"/>
        <v>153</v>
      </c>
      <c r="Z1111" s="46">
        <f t="shared" si="157"/>
        <v>0</v>
      </c>
      <c r="AA1111" s="46">
        <f t="shared" si="158"/>
        <v>0</v>
      </c>
      <c r="AB1111" s="46">
        <f t="shared" si="159"/>
        <v>0</v>
      </c>
      <c r="AC1111" s="45"/>
      <c r="AF1111" s="33">
        <f t="shared" si="160"/>
        <v>0</v>
      </c>
      <c r="AH1111" s="24">
        <f t="shared" si="161"/>
        <v>0</v>
      </c>
    </row>
    <row r="1112" spans="1:34" x14ac:dyDescent="0.35">
      <c r="A1112" t="s">
        <v>1140</v>
      </c>
      <c r="C1112" s="26" t="s">
        <v>3440</v>
      </c>
      <c r="D1112" s="26" t="s">
        <v>3664</v>
      </c>
      <c r="E1112" s="19">
        <v>35220</v>
      </c>
      <c r="F1112" s="26" t="s">
        <v>3441</v>
      </c>
      <c r="G1112" s="26" t="s">
        <v>3442</v>
      </c>
      <c r="H1112" s="19" t="str">
        <f>VLOOKUP(E1112,Subjective!$A$5:$B$1439,2,FALSE)</f>
        <v>Premises Lease Rent</v>
      </c>
      <c r="I1112" s="44">
        <v>90.5</v>
      </c>
      <c r="J1112" s="45"/>
      <c r="K1112" s="45">
        <f t="shared" si="154"/>
        <v>90.5</v>
      </c>
      <c r="L1112" s="45"/>
      <c r="M1112" s="45"/>
      <c r="N1112" s="45"/>
      <c r="O1112" s="45"/>
      <c r="P1112" s="45"/>
      <c r="Q1112" s="45"/>
      <c r="R1112" s="45"/>
      <c r="S1112" s="45"/>
      <c r="T1112" s="45"/>
      <c r="U1112" s="45"/>
      <c r="V1112" s="45"/>
      <c r="W1112" s="45"/>
      <c r="X1112" s="45"/>
      <c r="Y1112" s="45">
        <f t="shared" si="153"/>
        <v>90.5</v>
      </c>
      <c r="Z1112" s="46">
        <f t="shared" si="157"/>
        <v>0</v>
      </c>
      <c r="AA1112" s="46">
        <f t="shared" si="158"/>
        <v>0</v>
      </c>
      <c r="AB1112" s="46">
        <f t="shared" si="159"/>
        <v>0</v>
      </c>
      <c r="AC1112" s="45"/>
      <c r="AF1112" s="33">
        <f t="shared" si="160"/>
        <v>0</v>
      </c>
      <c r="AH1112" s="24">
        <f t="shared" si="161"/>
        <v>0</v>
      </c>
    </row>
    <row r="1113" spans="1:34" x14ac:dyDescent="0.35">
      <c r="I1113" s="45"/>
      <c r="J1113" s="45"/>
      <c r="K1113" s="45"/>
      <c r="L1113" s="45"/>
      <c r="M1113" s="45"/>
      <c r="N1113" s="45"/>
      <c r="O1113" s="45"/>
      <c r="P1113" s="45"/>
      <c r="Q1113" s="45"/>
      <c r="R1113" s="45"/>
      <c r="S1113" s="45"/>
      <c r="T1113" s="45"/>
      <c r="U1113" s="45"/>
      <c r="V1113" s="45"/>
      <c r="W1113" s="45"/>
      <c r="X1113" s="45"/>
      <c r="Y1113" s="45"/>
      <c r="Z1113" s="45"/>
      <c r="AA1113" s="45"/>
      <c r="AB1113" s="45"/>
      <c r="AC1113" s="45"/>
    </row>
    <row r="1114" spans="1:34" s="49" customFormat="1" x14ac:dyDescent="0.35">
      <c r="H1114" s="49" t="s">
        <v>3692</v>
      </c>
      <c r="I1114" s="50">
        <f t="shared" ref="I1114:J1114" si="162">SUM(I13:I1113)</f>
        <v>1.8950913727167062E-8</v>
      </c>
      <c r="J1114" s="50">
        <f t="shared" si="162"/>
        <v>0</v>
      </c>
      <c r="K1114" s="50">
        <f>SUM(K13:K1113)</f>
        <v>12240.460000020064</v>
      </c>
      <c r="L1114" s="50">
        <f t="shared" ref="L1114:AA1114" si="163">SUM(L13:L1113)</f>
        <v>0</v>
      </c>
      <c r="M1114" s="50">
        <f t="shared" si="163"/>
        <v>0</v>
      </c>
      <c r="N1114" s="50">
        <f t="shared" si="163"/>
        <v>0</v>
      </c>
      <c r="O1114" s="50">
        <f t="shared" si="163"/>
        <v>46968.539999999994</v>
      </c>
      <c r="P1114" s="50">
        <f t="shared" si="163"/>
        <v>26907421.02</v>
      </c>
      <c r="Q1114" s="50">
        <f t="shared" si="163"/>
        <v>-20171369.129999992</v>
      </c>
      <c r="R1114" s="50">
        <f t="shared" si="163"/>
        <v>0</v>
      </c>
      <c r="S1114" s="50">
        <f t="shared" si="163"/>
        <v>-6795260.8899999997</v>
      </c>
      <c r="T1114" s="50">
        <f t="shared" si="163"/>
        <v>0</v>
      </c>
      <c r="U1114" s="50">
        <f t="shared" si="163"/>
        <v>-49204739.109999999</v>
      </c>
      <c r="V1114" s="50">
        <f t="shared" si="163"/>
        <v>0</v>
      </c>
      <c r="W1114" s="50">
        <f t="shared" si="163"/>
        <v>-91583.549999999988</v>
      </c>
      <c r="X1114" s="50">
        <f t="shared" si="163"/>
        <v>2961996.4999999995</v>
      </c>
      <c r="Y1114" s="50">
        <f t="shared" si="163"/>
        <v>7111539.3800000008</v>
      </c>
      <c r="Z1114" s="50">
        <f t="shared" si="163"/>
        <v>13342470.17</v>
      </c>
      <c r="AA1114" s="50">
        <f t="shared" si="163"/>
        <v>347469.24</v>
      </c>
      <c r="AB1114" s="50">
        <f t="shared" ref="AB1114" si="164">SUM(AB13:AB1113)</f>
        <v>25567238.320000015</v>
      </c>
      <c r="AC1114" s="50">
        <f t="shared" ref="AC1114" si="165">SUM(AC13:AC1113)</f>
        <v>0</v>
      </c>
    </row>
    <row r="1115" spans="1:34" x14ac:dyDescent="0.35">
      <c r="I1115" s="45"/>
      <c r="J1115" s="45"/>
      <c r="K1115" s="45"/>
      <c r="L1115" s="45"/>
      <c r="M1115" s="45"/>
      <c r="N1115" s="45"/>
      <c r="O1115" s="45" t="s">
        <v>3737</v>
      </c>
      <c r="P1115" s="45" t="s">
        <v>3737</v>
      </c>
      <c r="Q1115" s="45" t="s">
        <v>3737</v>
      </c>
      <c r="R1115" s="45"/>
      <c r="S1115" s="45" t="s">
        <v>3737</v>
      </c>
      <c r="T1115" s="45"/>
      <c r="U1115" s="45"/>
      <c r="V1115" s="45"/>
      <c r="W1115" s="45"/>
      <c r="X1115" s="45"/>
      <c r="Y1115" s="45"/>
      <c r="Z1115" s="45"/>
      <c r="AA1115" s="45"/>
      <c r="AB1115" s="45"/>
      <c r="AC1115" s="45"/>
    </row>
    <row r="1116" spans="1:34" x14ac:dyDescent="0.35">
      <c r="H1116" s="43" t="s">
        <v>3693</v>
      </c>
      <c r="I1116" s="45"/>
      <c r="J1116" s="45"/>
      <c r="K1116" s="45"/>
      <c r="L1116" s="45"/>
      <c r="M1116" s="45"/>
      <c r="N1116" s="45"/>
      <c r="O1116" s="45"/>
      <c r="P1116" s="45"/>
      <c r="Q1116" s="45"/>
      <c r="R1116" s="45"/>
      <c r="S1116" s="45"/>
      <c r="T1116" s="45"/>
      <c r="U1116" s="45"/>
      <c r="V1116" s="45"/>
      <c r="W1116" s="45"/>
      <c r="X1116" s="45"/>
      <c r="Y1116" s="45"/>
      <c r="Z1116" s="45"/>
      <c r="AA1116" s="45"/>
      <c r="AB1116" s="45"/>
      <c r="AC1116" s="45"/>
    </row>
    <row r="1117" spans="1:34" x14ac:dyDescent="0.35">
      <c r="H1117" s="43"/>
      <c r="I1117" s="45"/>
      <c r="J1117" s="45"/>
      <c r="K1117" s="45"/>
      <c r="L1117" s="45"/>
      <c r="M1117" s="45"/>
      <c r="N1117" s="45"/>
      <c r="O1117" s="45"/>
      <c r="P1117" s="45"/>
      <c r="Q1117" s="45"/>
      <c r="R1117" s="45"/>
      <c r="S1117" s="45"/>
      <c r="T1117" s="45"/>
      <c r="U1117" s="45"/>
      <c r="V1117" s="45"/>
      <c r="W1117" s="45"/>
      <c r="X1117" s="45"/>
      <c r="Y1117" s="45"/>
      <c r="Z1117" s="45"/>
      <c r="AA1117" s="45"/>
      <c r="AB1117" s="45"/>
      <c r="AC1117" s="45"/>
    </row>
    <row r="1118" spans="1:34" s="43" customFormat="1" x14ac:dyDescent="0.35">
      <c r="H1118" s="43" t="s">
        <v>3674</v>
      </c>
      <c r="I1118" s="45"/>
      <c r="J1118" s="45"/>
      <c r="K1118" s="45"/>
      <c r="L1118" s="45"/>
      <c r="M1118" s="45"/>
      <c r="N1118" s="45"/>
      <c r="O1118" s="45"/>
      <c r="P1118" s="45"/>
      <c r="Q1118" s="45"/>
      <c r="R1118" s="45"/>
      <c r="S1118" s="45"/>
      <c r="T1118" s="45"/>
      <c r="U1118" s="45">
        <f>U1114</f>
        <v>-49204739.109999999</v>
      </c>
      <c r="V1118" s="45">
        <f t="shared" ref="V1118:AC1118" si="166">V1114</f>
        <v>0</v>
      </c>
      <c r="W1118" s="45">
        <f t="shared" si="166"/>
        <v>-91583.549999999988</v>
      </c>
      <c r="X1118" s="45">
        <f t="shared" si="166"/>
        <v>2961996.4999999995</v>
      </c>
      <c r="Y1118" s="45">
        <f t="shared" si="166"/>
        <v>7111539.3800000008</v>
      </c>
      <c r="Z1118" s="45">
        <f t="shared" si="166"/>
        <v>13342470.17</v>
      </c>
      <c r="AA1118" s="45">
        <f t="shared" si="166"/>
        <v>347469.24</v>
      </c>
      <c r="AB1118" s="45">
        <f t="shared" si="166"/>
        <v>25567238.320000015</v>
      </c>
      <c r="AC1118" s="45">
        <f t="shared" si="166"/>
        <v>0</v>
      </c>
    </row>
    <row r="1119" spans="1:34" s="43" customFormat="1" x14ac:dyDescent="0.35">
      <c r="I1119" s="45"/>
      <c r="J1119" s="45"/>
      <c r="K1119" s="45"/>
      <c r="L1119" s="45"/>
      <c r="M1119" s="45"/>
      <c r="N1119" s="45"/>
      <c r="O1119" s="45"/>
      <c r="P1119" s="45"/>
      <c r="Q1119" s="45"/>
      <c r="R1119" s="45"/>
      <c r="S1119" s="45"/>
      <c r="T1119" s="45"/>
      <c r="U1119" s="45"/>
      <c r="V1119" s="45"/>
      <c r="W1119" s="45"/>
      <c r="X1119" s="45"/>
      <c r="Y1119" s="45"/>
      <c r="Z1119" s="45"/>
      <c r="AA1119" s="45"/>
      <c r="AB1119" s="45"/>
      <c r="AC1119" s="45"/>
    </row>
    <row r="1120" spans="1:34" x14ac:dyDescent="0.35">
      <c r="H1120" s="43" t="s">
        <v>3694</v>
      </c>
      <c r="I1120" s="45"/>
      <c r="J1120" s="45"/>
      <c r="K1120" s="45"/>
      <c r="L1120" s="45"/>
      <c r="M1120" s="45"/>
      <c r="N1120" s="45"/>
      <c r="O1120" s="45"/>
      <c r="P1120" s="45"/>
      <c r="Q1120" s="45"/>
      <c r="R1120" s="45"/>
      <c r="S1120" s="45"/>
      <c r="T1120" s="45"/>
      <c r="U1120" s="45"/>
      <c r="V1120" s="45"/>
      <c r="W1120" s="45"/>
      <c r="X1120" s="45"/>
      <c r="Y1120" s="45"/>
      <c r="Z1120" s="45"/>
      <c r="AA1120" s="45"/>
      <c r="AB1120" s="45"/>
      <c r="AC1120" s="45"/>
    </row>
    <row r="1121" spans="8:29" x14ac:dyDescent="0.35">
      <c r="H1121" s="43"/>
      <c r="I1121" s="45"/>
      <c r="J1121" s="45"/>
      <c r="K1121" s="45"/>
      <c r="L1121" s="45"/>
      <c r="M1121" s="45"/>
      <c r="N1121" s="45"/>
      <c r="O1121" s="45"/>
      <c r="P1121" s="45"/>
      <c r="Q1121" s="45"/>
      <c r="R1121" s="45"/>
      <c r="S1121" s="45"/>
      <c r="T1121" s="45"/>
      <c r="U1121" s="45"/>
      <c r="V1121" s="45"/>
      <c r="W1121" s="45"/>
      <c r="X1121" s="45"/>
      <c r="Y1121" s="45"/>
      <c r="Z1121" s="45"/>
      <c r="AA1121" s="45"/>
      <c r="AB1121" s="45"/>
      <c r="AC1121" s="45"/>
    </row>
    <row r="1122" spans="8:29" x14ac:dyDescent="0.35">
      <c r="H1122" s="43" t="s">
        <v>3695</v>
      </c>
      <c r="I1122" s="45"/>
      <c r="J1122" s="45"/>
      <c r="K1122" s="45"/>
      <c r="L1122" s="45"/>
      <c r="M1122" s="45"/>
      <c r="N1122" s="45"/>
      <c r="O1122" s="45"/>
      <c r="P1122" s="45"/>
      <c r="Q1122" s="45"/>
      <c r="R1122" s="45"/>
      <c r="S1122" s="45"/>
      <c r="T1122" s="45"/>
      <c r="U1122" s="45"/>
      <c r="V1122" s="45"/>
      <c r="W1122" s="45"/>
      <c r="X1122" s="45"/>
      <c r="Y1122" s="45"/>
      <c r="Z1122" s="45"/>
      <c r="AA1122" s="45"/>
      <c r="AB1122" s="45"/>
      <c r="AC1122" s="45"/>
    </row>
    <row r="1123" spans="8:29" x14ac:dyDescent="0.35">
      <c r="I1123" s="45"/>
      <c r="J1123" s="45"/>
      <c r="K1123" s="45"/>
      <c r="L1123" s="45"/>
      <c r="M1123" s="45"/>
      <c r="N1123" s="45"/>
      <c r="O1123" s="45"/>
      <c r="P1123" s="45"/>
      <c r="Q1123" s="45"/>
      <c r="R1123" s="45"/>
      <c r="S1123" s="45"/>
      <c r="T1123" s="45"/>
      <c r="U1123" s="45"/>
      <c r="V1123" s="45"/>
      <c r="W1123" s="45"/>
      <c r="X1123" s="45"/>
      <c r="Y1123" s="45"/>
      <c r="Z1123" s="45"/>
      <c r="AA1123" s="45"/>
      <c r="AB1123" s="45"/>
      <c r="AC1123" s="45"/>
    </row>
    <row r="1124" spans="8:29" x14ac:dyDescent="0.35">
      <c r="I1124" s="45"/>
      <c r="J1124" s="45"/>
      <c r="K1124" s="45"/>
      <c r="L1124" s="45"/>
      <c r="M1124" s="45"/>
      <c r="N1124" s="45"/>
      <c r="O1124" s="45"/>
      <c r="P1124" s="45"/>
      <c r="Q1124" s="45"/>
      <c r="R1124" s="45"/>
      <c r="S1124" s="45"/>
      <c r="T1124" s="45"/>
      <c r="U1124" s="45"/>
      <c r="V1124" s="45"/>
      <c r="W1124" s="45"/>
      <c r="X1124" s="45"/>
      <c r="Y1124" s="45"/>
      <c r="Z1124" s="45"/>
      <c r="AA1124" s="45"/>
      <c r="AB1124" s="45"/>
      <c r="AC1124" s="45"/>
    </row>
    <row r="1125" spans="8:29" x14ac:dyDescent="0.35">
      <c r="I1125" s="45"/>
      <c r="J1125" s="45"/>
      <c r="K1125" s="45"/>
      <c r="L1125" s="45"/>
      <c r="M1125" s="45"/>
      <c r="N1125" s="45"/>
      <c r="O1125" s="45"/>
      <c r="P1125" s="45"/>
      <c r="Q1125" s="45"/>
      <c r="R1125" s="45"/>
      <c r="S1125" s="45"/>
      <c r="T1125" s="45"/>
      <c r="U1125" s="45"/>
      <c r="V1125" s="45"/>
      <c r="W1125" s="45"/>
      <c r="X1125" s="45"/>
      <c r="Y1125" s="45"/>
      <c r="Z1125" s="45"/>
      <c r="AA1125" s="45"/>
      <c r="AB1125" s="45"/>
      <c r="AC1125" s="45"/>
    </row>
  </sheetData>
  <autoFilter ref="C12:AC1122" xr:uid="{00000000-0009-0000-0000-000005000000}"/>
  <mergeCells count="2">
    <mergeCell ref="U11:W11"/>
    <mergeCell ref="X11:AB11"/>
  </mergeCells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/>
  <dimension ref="A1:G1721"/>
  <sheetViews>
    <sheetView workbookViewId="0">
      <selection activeCell="K1114" sqref="K1114"/>
    </sheetView>
  </sheetViews>
  <sheetFormatPr defaultRowHeight="14.5" x14ac:dyDescent="0.35"/>
  <cols>
    <col min="1" max="1" width="9.08984375" style="38"/>
  </cols>
  <sheetData>
    <row r="1" spans="1:7" x14ac:dyDescent="0.35">
      <c r="A1" s="38" t="s">
        <v>1141</v>
      </c>
      <c r="B1" s="25"/>
      <c r="C1" s="25"/>
      <c r="D1" s="25"/>
      <c r="E1" s="25"/>
      <c r="F1" s="25"/>
      <c r="G1" s="25"/>
    </row>
    <row r="2" spans="1:7" x14ac:dyDescent="0.35">
      <c r="B2" s="25"/>
      <c r="C2" s="25"/>
      <c r="D2" s="25"/>
      <c r="E2" s="25"/>
      <c r="F2" s="25"/>
      <c r="G2" s="25"/>
    </row>
    <row r="3" spans="1:7" x14ac:dyDescent="0.35">
      <c r="B3" s="25"/>
      <c r="C3" s="25"/>
      <c r="D3" s="25"/>
      <c r="E3" s="25"/>
      <c r="F3" s="25"/>
      <c r="G3" s="25"/>
    </row>
    <row r="4" spans="1:7" x14ac:dyDescent="0.35">
      <c r="A4" s="38" t="s">
        <v>1142</v>
      </c>
      <c r="B4" s="28" t="s">
        <v>30</v>
      </c>
      <c r="C4" s="25" t="s">
        <v>1143</v>
      </c>
      <c r="D4" s="25" t="s">
        <v>1144</v>
      </c>
      <c r="E4" s="25" t="s">
        <v>1145</v>
      </c>
      <c r="F4" s="25" t="s">
        <v>1146</v>
      </c>
      <c r="G4" s="25" t="s">
        <v>1147</v>
      </c>
    </row>
    <row r="5" spans="1:7" x14ac:dyDescent="0.35">
      <c r="A5" s="38">
        <v>600</v>
      </c>
      <c r="B5" s="28" t="s">
        <v>1148</v>
      </c>
      <c r="C5" s="25" t="s">
        <v>16</v>
      </c>
      <c r="D5" s="25"/>
      <c r="E5" s="25" t="s">
        <v>1149</v>
      </c>
      <c r="F5" s="27">
        <v>41562</v>
      </c>
      <c r="G5" s="25" t="s">
        <v>1150</v>
      </c>
    </row>
    <row r="6" spans="1:7" x14ac:dyDescent="0.35">
      <c r="A6" s="38">
        <v>700</v>
      </c>
      <c r="B6" s="28" t="s">
        <v>1151</v>
      </c>
      <c r="C6" s="25" t="s">
        <v>16</v>
      </c>
      <c r="D6" s="25"/>
      <c r="E6" s="25" t="s">
        <v>1149</v>
      </c>
      <c r="F6" s="27">
        <v>41562</v>
      </c>
      <c r="G6" s="25" t="s">
        <v>1150</v>
      </c>
    </row>
    <row r="7" spans="1:7" x14ac:dyDescent="0.35">
      <c r="A7" s="38">
        <v>800</v>
      </c>
      <c r="B7" s="28" t="s">
        <v>1152</v>
      </c>
      <c r="C7" s="25" t="s">
        <v>16</v>
      </c>
      <c r="D7" s="25"/>
      <c r="E7" s="25" t="s">
        <v>1149</v>
      </c>
      <c r="F7" s="27">
        <v>41562</v>
      </c>
      <c r="G7" s="25" t="s">
        <v>1150</v>
      </c>
    </row>
    <row r="8" spans="1:7" x14ac:dyDescent="0.35">
      <c r="A8" s="38">
        <v>907</v>
      </c>
      <c r="B8" s="28" t="s">
        <v>1153</v>
      </c>
      <c r="C8" s="25" t="s">
        <v>16</v>
      </c>
      <c r="D8" s="25"/>
      <c r="E8" s="25" t="s">
        <v>1149</v>
      </c>
      <c r="F8" s="27">
        <v>41562</v>
      </c>
      <c r="G8" s="25" t="s">
        <v>1150</v>
      </c>
    </row>
    <row r="9" spans="1:7" x14ac:dyDescent="0.35">
      <c r="A9" s="38">
        <v>922</v>
      </c>
      <c r="B9" s="28" t="s">
        <v>1154</v>
      </c>
      <c r="C9" s="25" t="s">
        <v>16</v>
      </c>
      <c r="D9" s="25"/>
      <c r="E9" s="25" t="s">
        <v>1149</v>
      </c>
      <c r="F9" s="27">
        <v>41562</v>
      </c>
      <c r="G9" s="25" t="s">
        <v>1150</v>
      </c>
    </row>
    <row r="10" spans="1:7" x14ac:dyDescent="0.35">
      <c r="A10" s="38">
        <v>924</v>
      </c>
      <c r="B10" s="28" t="s">
        <v>1155</v>
      </c>
      <c r="C10" s="25" t="s">
        <v>16</v>
      </c>
      <c r="D10" s="25"/>
      <c r="E10" s="25" t="s">
        <v>1149</v>
      </c>
      <c r="F10" s="27">
        <v>41562</v>
      </c>
      <c r="G10" s="25" t="s">
        <v>1150</v>
      </c>
    </row>
    <row r="11" spans="1:7" x14ac:dyDescent="0.35">
      <c r="A11" s="38">
        <v>925</v>
      </c>
      <c r="B11" s="28" t="s">
        <v>1156</v>
      </c>
      <c r="C11" s="25" t="s">
        <v>16</v>
      </c>
      <c r="D11" s="25"/>
      <c r="E11" s="25" t="s">
        <v>1149</v>
      </c>
      <c r="F11" s="27">
        <v>41562</v>
      </c>
      <c r="G11" s="25" t="s">
        <v>1150</v>
      </c>
    </row>
    <row r="12" spans="1:7" x14ac:dyDescent="0.35">
      <c r="A12" s="38">
        <v>926</v>
      </c>
      <c r="B12" s="28" t="s">
        <v>1157</v>
      </c>
      <c r="C12" s="25" t="s">
        <v>16</v>
      </c>
      <c r="D12" s="25"/>
      <c r="E12" s="25" t="s">
        <v>1149</v>
      </c>
      <c r="F12" s="27">
        <v>41562</v>
      </c>
      <c r="G12" s="25" t="s">
        <v>1150</v>
      </c>
    </row>
    <row r="13" spans="1:7" x14ac:dyDescent="0.35">
      <c r="A13" s="38">
        <v>927</v>
      </c>
      <c r="B13" s="28" t="s">
        <v>1158</v>
      </c>
      <c r="C13" s="25" t="s">
        <v>16</v>
      </c>
      <c r="D13" s="25"/>
      <c r="E13" s="25" t="s">
        <v>1149</v>
      </c>
      <c r="F13" s="27">
        <v>41562</v>
      </c>
      <c r="G13" s="25" t="s">
        <v>1150</v>
      </c>
    </row>
    <row r="14" spans="1:7" x14ac:dyDescent="0.35">
      <c r="A14" s="38">
        <v>928</v>
      </c>
      <c r="B14" s="28" t="s">
        <v>1159</v>
      </c>
      <c r="C14" s="25" t="s">
        <v>16</v>
      </c>
      <c r="D14" s="25"/>
      <c r="E14" s="25" t="s">
        <v>1149</v>
      </c>
      <c r="F14" s="27">
        <v>41562</v>
      </c>
      <c r="G14" s="25" t="s">
        <v>1150</v>
      </c>
    </row>
    <row r="15" spans="1:7" x14ac:dyDescent="0.35">
      <c r="A15" s="38">
        <v>929</v>
      </c>
      <c r="B15" s="28" t="s">
        <v>1160</v>
      </c>
      <c r="C15" s="25" t="s">
        <v>16</v>
      </c>
      <c r="D15" s="25"/>
      <c r="E15" s="25" t="s">
        <v>1149</v>
      </c>
      <c r="F15" s="27">
        <v>41562</v>
      </c>
      <c r="G15" s="25" t="s">
        <v>1150</v>
      </c>
    </row>
    <row r="16" spans="1:7" x14ac:dyDescent="0.35">
      <c r="A16" s="38">
        <v>950</v>
      </c>
      <c r="B16" s="28" t="s">
        <v>1161</v>
      </c>
      <c r="C16" s="25" t="s">
        <v>16</v>
      </c>
      <c r="D16" s="25"/>
      <c r="E16" s="25" t="s">
        <v>1149</v>
      </c>
      <c r="F16" s="27">
        <v>41562</v>
      </c>
      <c r="G16" s="25" t="s">
        <v>1150</v>
      </c>
    </row>
    <row r="17" spans="1:7" x14ac:dyDescent="0.35">
      <c r="A17" s="38">
        <v>1100</v>
      </c>
      <c r="B17" s="28" t="s">
        <v>1162</v>
      </c>
      <c r="C17" s="25" t="s">
        <v>16</v>
      </c>
      <c r="D17" s="25"/>
      <c r="E17" s="25" t="s">
        <v>1149</v>
      </c>
      <c r="F17" s="27">
        <v>41562</v>
      </c>
      <c r="G17" s="25" t="s">
        <v>1150</v>
      </c>
    </row>
    <row r="18" spans="1:7" x14ac:dyDescent="0.35">
      <c r="A18" s="38">
        <v>1200</v>
      </c>
      <c r="B18" s="28" t="s">
        <v>1163</v>
      </c>
      <c r="C18" s="25" t="s">
        <v>16</v>
      </c>
      <c r="D18" s="25"/>
      <c r="E18" s="25" t="s">
        <v>1149</v>
      </c>
      <c r="F18" s="27">
        <v>41562</v>
      </c>
      <c r="G18" s="25" t="s">
        <v>1150</v>
      </c>
    </row>
    <row r="19" spans="1:7" x14ac:dyDescent="0.35">
      <c r="A19" s="38">
        <v>1300</v>
      </c>
      <c r="B19" s="28" t="s">
        <v>1164</v>
      </c>
      <c r="C19" s="25" t="s">
        <v>16</v>
      </c>
      <c r="D19" s="25"/>
      <c r="E19" s="25" t="s">
        <v>1149</v>
      </c>
      <c r="F19" s="27">
        <v>41562</v>
      </c>
      <c r="G19" s="25" t="s">
        <v>1150</v>
      </c>
    </row>
    <row r="20" spans="1:7" x14ac:dyDescent="0.35">
      <c r="A20" s="38">
        <v>1400</v>
      </c>
      <c r="B20" s="28" t="s">
        <v>1165</v>
      </c>
      <c r="C20" s="25" t="s">
        <v>16</v>
      </c>
      <c r="D20" s="25"/>
      <c r="E20" s="25" t="s">
        <v>1149</v>
      </c>
      <c r="F20" s="27">
        <v>41562</v>
      </c>
      <c r="G20" s="25" t="s">
        <v>1150</v>
      </c>
    </row>
    <row r="21" spans="1:7" x14ac:dyDescent="0.35">
      <c r="A21" s="38">
        <v>1500</v>
      </c>
      <c r="B21" s="28" t="s">
        <v>1166</v>
      </c>
      <c r="C21" s="25" t="s">
        <v>16</v>
      </c>
      <c r="D21" s="25"/>
      <c r="E21" s="25" t="s">
        <v>1149</v>
      </c>
      <c r="F21" s="27">
        <v>41562</v>
      </c>
      <c r="G21" s="25" t="s">
        <v>1150</v>
      </c>
    </row>
    <row r="22" spans="1:7" x14ac:dyDescent="0.35">
      <c r="A22" s="38">
        <v>1600</v>
      </c>
      <c r="B22" s="28" t="s">
        <v>1167</v>
      </c>
      <c r="C22" s="25" t="s">
        <v>16</v>
      </c>
      <c r="D22" s="25"/>
      <c r="E22" s="25" t="s">
        <v>1149</v>
      </c>
      <c r="F22" s="27">
        <v>41562</v>
      </c>
      <c r="G22" s="25" t="s">
        <v>1150</v>
      </c>
    </row>
    <row r="23" spans="1:7" x14ac:dyDescent="0.35">
      <c r="A23" s="38">
        <v>1610</v>
      </c>
      <c r="B23" s="28" t="s">
        <v>1168</v>
      </c>
      <c r="C23" s="25" t="s">
        <v>16</v>
      </c>
      <c r="D23" s="25"/>
      <c r="E23" s="25" t="s">
        <v>1149</v>
      </c>
      <c r="F23" s="27">
        <v>41562</v>
      </c>
      <c r="G23" s="25" t="s">
        <v>1150</v>
      </c>
    </row>
    <row r="24" spans="1:7" x14ac:dyDescent="0.35">
      <c r="A24" s="38">
        <v>1620</v>
      </c>
      <c r="B24" s="28" t="s">
        <v>1169</v>
      </c>
      <c r="C24" s="25" t="s">
        <v>16</v>
      </c>
      <c r="D24" s="25"/>
      <c r="E24" s="25" t="s">
        <v>1149</v>
      </c>
      <c r="F24" s="27">
        <v>41562</v>
      </c>
      <c r="G24" s="25" t="s">
        <v>1150</v>
      </c>
    </row>
    <row r="25" spans="1:7" x14ac:dyDescent="0.35">
      <c r="A25" s="38">
        <v>1630</v>
      </c>
      <c r="B25" s="28" t="s">
        <v>1170</v>
      </c>
      <c r="C25" s="25" t="s">
        <v>16</v>
      </c>
      <c r="D25" s="25"/>
      <c r="E25" s="25" t="s">
        <v>1149</v>
      </c>
      <c r="F25" s="27">
        <v>41562</v>
      </c>
      <c r="G25" s="25" t="s">
        <v>1150</v>
      </c>
    </row>
    <row r="26" spans="1:7" x14ac:dyDescent="0.35">
      <c r="A26" s="38">
        <v>1900</v>
      </c>
      <c r="B26" s="28" t="s">
        <v>1171</v>
      </c>
      <c r="C26" s="25" t="s">
        <v>16</v>
      </c>
      <c r="D26" s="25"/>
      <c r="E26" s="25" t="s">
        <v>1149</v>
      </c>
      <c r="F26" s="27">
        <v>41562</v>
      </c>
      <c r="G26" s="25" t="s">
        <v>1150</v>
      </c>
    </row>
    <row r="27" spans="1:7" x14ac:dyDescent="0.35">
      <c r="A27" s="38">
        <v>2000</v>
      </c>
      <c r="B27" s="28" t="s">
        <v>1172</v>
      </c>
      <c r="C27" s="25" t="s">
        <v>16</v>
      </c>
      <c r="D27" s="25"/>
      <c r="E27" s="25" t="s">
        <v>1149</v>
      </c>
      <c r="F27" s="27">
        <v>41562</v>
      </c>
      <c r="G27" s="25" t="s">
        <v>1150</v>
      </c>
    </row>
    <row r="28" spans="1:7" x14ac:dyDescent="0.35">
      <c r="A28" s="38">
        <v>2100</v>
      </c>
      <c r="B28" s="28" t="s">
        <v>1173</v>
      </c>
      <c r="C28" s="25" t="s">
        <v>16</v>
      </c>
      <c r="D28" s="25"/>
      <c r="E28" s="25" t="s">
        <v>1149</v>
      </c>
      <c r="F28" s="27">
        <v>41562</v>
      </c>
      <c r="G28" s="25" t="s">
        <v>1150</v>
      </c>
    </row>
    <row r="29" spans="1:7" x14ac:dyDescent="0.35">
      <c r="A29" s="38">
        <v>2200</v>
      </c>
      <c r="B29" s="28" t="s">
        <v>1174</v>
      </c>
      <c r="C29" s="25" t="s">
        <v>16</v>
      </c>
      <c r="D29" s="25"/>
      <c r="E29" s="25" t="s">
        <v>1149</v>
      </c>
      <c r="F29" s="27">
        <v>41562</v>
      </c>
      <c r="G29" s="25" t="s">
        <v>1150</v>
      </c>
    </row>
    <row r="30" spans="1:7" x14ac:dyDescent="0.35">
      <c r="A30" s="42">
        <v>2300</v>
      </c>
      <c r="B30" s="28" t="s">
        <v>1175</v>
      </c>
      <c r="C30" s="25" t="s">
        <v>16</v>
      </c>
      <c r="D30" s="25"/>
      <c r="E30" s="25" t="s">
        <v>1149</v>
      </c>
      <c r="F30" s="27">
        <v>41562</v>
      </c>
      <c r="G30" s="25" t="s">
        <v>1150</v>
      </c>
    </row>
    <row r="31" spans="1:7" x14ac:dyDescent="0.35">
      <c r="A31" s="38">
        <v>2400</v>
      </c>
      <c r="B31" s="28" t="s">
        <v>1176</v>
      </c>
      <c r="C31" s="25" t="s">
        <v>16</v>
      </c>
      <c r="D31" s="25"/>
      <c r="E31" s="25" t="s">
        <v>1149</v>
      </c>
      <c r="F31" s="27">
        <v>41562</v>
      </c>
      <c r="G31" s="25" t="s">
        <v>1150</v>
      </c>
    </row>
    <row r="32" spans="1:7" x14ac:dyDescent="0.35">
      <c r="A32" s="38">
        <v>2600</v>
      </c>
      <c r="B32" s="28" t="s">
        <v>1177</v>
      </c>
      <c r="C32" s="25" t="s">
        <v>16</v>
      </c>
      <c r="D32" s="25"/>
      <c r="E32" s="25" t="s">
        <v>1149</v>
      </c>
      <c r="F32" s="27">
        <v>41562</v>
      </c>
      <c r="G32" s="25" t="s">
        <v>1150</v>
      </c>
    </row>
    <row r="33" spans="1:7" x14ac:dyDescent="0.35">
      <c r="A33" s="38">
        <v>2900</v>
      </c>
      <c r="B33" s="28" t="s">
        <v>1178</v>
      </c>
      <c r="C33" s="25" t="s">
        <v>16</v>
      </c>
      <c r="D33" s="25"/>
      <c r="E33" s="25" t="s">
        <v>1149</v>
      </c>
      <c r="F33" s="27">
        <v>41562</v>
      </c>
      <c r="G33" s="25" t="s">
        <v>1150</v>
      </c>
    </row>
    <row r="34" spans="1:7" x14ac:dyDescent="0.35">
      <c r="A34" s="38">
        <v>3000</v>
      </c>
      <c r="B34" s="28" t="s">
        <v>1179</v>
      </c>
      <c r="C34" s="25" t="s">
        <v>16</v>
      </c>
      <c r="D34" s="25"/>
      <c r="E34" s="25" t="s">
        <v>1149</v>
      </c>
      <c r="F34" s="27">
        <v>41562</v>
      </c>
      <c r="G34" s="25" t="s">
        <v>1150</v>
      </c>
    </row>
    <row r="35" spans="1:7" x14ac:dyDescent="0.35">
      <c r="A35" s="38">
        <v>3100</v>
      </c>
      <c r="B35" s="28" t="s">
        <v>1180</v>
      </c>
      <c r="C35" s="25" t="s">
        <v>16</v>
      </c>
      <c r="D35" s="25"/>
      <c r="E35" s="25" t="s">
        <v>1149</v>
      </c>
      <c r="F35" s="27">
        <v>41562</v>
      </c>
      <c r="G35" s="25" t="s">
        <v>1150</v>
      </c>
    </row>
    <row r="36" spans="1:7" x14ac:dyDescent="0.35">
      <c r="A36" s="38">
        <v>3300</v>
      </c>
      <c r="B36" s="28" t="s">
        <v>1181</v>
      </c>
      <c r="C36" s="25" t="s">
        <v>16</v>
      </c>
      <c r="D36" s="25"/>
      <c r="E36" s="25" t="s">
        <v>1149</v>
      </c>
      <c r="F36" s="27">
        <v>41562</v>
      </c>
      <c r="G36" s="25" t="s">
        <v>1150</v>
      </c>
    </row>
    <row r="37" spans="1:7" x14ac:dyDescent="0.35">
      <c r="A37" s="38">
        <v>3400</v>
      </c>
      <c r="B37" s="28" t="s">
        <v>1182</v>
      </c>
      <c r="C37" s="25" t="s">
        <v>16</v>
      </c>
      <c r="D37" s="25"/>
      <c r="E37" s="25" t="s">
        <v>1149</v>
      </c>
      <c r="F37" s="27">
        <v>41562</v>
      </c>
      <c r="G37" s="25" t="s">
        <v>1150</v>
      </c>
    </row>
    <row r="38" spans="1:7" x14ac:dyDescent="0.35">
      <c r="A38" s="38">
        <v>3500</v>
      </c>
      <c r="B38" s="28" t="s">
        <v>1183</v>
      </c>
      <c r="C38" s="25" t="s">
        <v>16</v>
      </c>
      <c r="D38" s="25"/>
      <c r="E38" s="25" t="s">
        <v>1149</v>
      </c>
      <c r="F38" s="27">
        <v>41562</v>
      </c>
      <c r="G38" s="25" t="s">
        <v>1150</v>
      </c>
    </row>
    <row r="39" spans="1:7" x14ac:dyDescent="0.35">
      <c r="A39" s="38">
        <v>3600</v>
      </c>
      <c r="B39" s="28" t="s">
        <v>1184</v>
      </c>
      <c r="C39" s="25" t="s">
        <v>16</v>
      </c>
      <c r="D39" s="25"/>
      <c r="E39" s="25" t="s">
        <v>1149</v>
      </c>
      <c r="F39" s="27">
        <v>41562</v>
      </c>
      <c r="G39" s="25" t="s">
        <v>1150</v>
      </c>
    </row>
    <row r="40" spans="1:7" x14ac:dyDescent="0.35">
      <c r="A40" s="38">
        <v>3700</v>
      </c>
      <c r="B40" s="28" t="s">
        <v>1185</v>
      </c>
      <c r="C40" s="25" t="s">
        <v>16</v>
      </c>
      <c r="D40" s="25"/>
      <c r="E40" s="25" t="s">
        <v>1149</v>
      </c>
      <c r="F40" s="27">
        <v>41562</v>
      </c>
      <c r="G40" s="25" t="s">
        <v>1150</v>
      </c>
    </row>
    <row r="41" spans="1:7" x14ac:dyDescent="0.35">
      <c r="A41" s="38">
        <v>3800</v>
      </c>
      <c r="B41" s="28" t="s">
        <v>1186</v>
      </c>
      <c r="C41" s="25" t="s">
        <v>16</v>
      </c>
      <c r="D41" s="25"/>
      <c r="E41" s="25" t="s">
        <v>1149</v>
      </c>
      <c r="F41" s="27">
        <v>41562</v>
      </c>
      <c r="G41" s="25" t="s">
        <v>1150</v>
      </c>
    </row>
    <row r="42" spans="1:7" x14ac:dyDescent="0.35">
      <c r="A42" s="38">
        <v>3900</v>
      </c>
      <c r="B42" s="28" t="s">
        <v>1187</v>
      </c>
      <c r="C42" s="25" t="s">
        <v>16</v>
      </c>
      <c r="D42" s="25"/>
      <c r="E42" s="25" t="s">
        <v>1149</v>
      </c>
      <c r="F42" s="27">
        <v>41562</v>
      </c>
      <c r="G42" s="25" t="s">
        <v>1150</v>
      </c>
    </row>
    <row r="43" spans="1:7" x14ac:dyDescent="0.35">
      <c r="A43" s="38">
        <v>4000</v>
      </c>
      <c r="B43" s="28" t="s">
        <v>1188</v>
      </c>
      <c r="C43" s="25" t="s">
        <v>16</v>
      </c>
      <c r="D43" s="25"/>
      <c r="E43" s="25" t="s">
        <v>1149</v>
      </c>
      <c r="F43" s="27">
        <v>41562</v>
      </c>
      <c r="G43" s="25" t="s">
        <v>1150</v>
      </c>
    </row>
    <row r="44" spans="1:7" x14ac:dyDescent="0.35">
      <c r="A44" s="38">
        <v>4100</v>
      </c>
      <c r="B44" s="28" t="s">
        <v>1189</v>
      </c>
      <c r="C44" s="25" t="s">
        <v>16</v>
      </c>
      <c r="D44" s="25"/>
      <c r="E44" s="25" t="s">
        <v>1149</v>
      </c>
      <c r="F44" s="27">
        <v>41562</v>
      </c>
      <c r="G44" s="25" t="s">
        <v>1150</v>
      </c>
    </row>
    <row r="45" spans="1:7" x14ac:dyDescent="0.35">
      <c r="A45" s="38">
        <v>4200</v>
      </c>
      <c r="B45" s="28" t="s">
        <v>1190</v>
      </c>
      <c r="C45" s="25" t="s">
        <v>16</v>
      </c>
      <c r="D45" s="25"/>
      <c r="E45" s="25" t="s">
        <v>1149</v>
      </c>
      <c r="F45" s="27">
        <v>41562</v>
      </c>
      <c r="G45" s="25" t="s">
        <v>1150</v>
      </c>
    </row>
    <row r="46" spans="1:7" x14ac:dyDescent="0.35">
      <c r="A46" s="38">
        <v>4300</v>
      </c>
      <c r="B46" s="28" t="s">
        <v>1191</v>
      </c>
      <c r="C46" s="25" t="s">
        <v>16</v>
      </c>
      <c r="D46" s="25"/>
      <c r="E46" s="25" t="s">
        <v>1149</v>
      </c>
      <c r="F46" s="27">
        <v>41562</v>
      </c>
      <c r="G46" s="25" t="s">
        <v>1150</v>
      </c>
    </row>
    <row r="47" spans="1:7" x14ac:dyDescent="0.35">
      <c r="A47" s="38">
        <v>4400</v>
      </c>
      <c r="B47" s="28" t="s">
        <v>1192</v>
      </c>
      <c r="C47" s="25" t="s">
        <v>16</v>
      </c>
      <c r="D47" s="25"/>
      <c r="E47" s="25" t="s">
        <v>1149</v>
      </c>
      <c r="F47" s="27">
        <v>41562</v>
      </c>
      <c r="G47" s="25" t="s">
        <v>1150</v>
      </c>
    </row>
    <row r="48" spans="1:7" x14ac:dyDescent="0.35">
      <c r="A48" s="38">
        <v>4500</v>
      </c>
      <c r="B48" s="28" t="s">
        <v>1193</v>
      </c>
      <c r="C48" s="25" t="s">
        <v>16</v>
      </c>
      <c r="D48" s="25"/>
      <c r="E48" s="25" t="s">
        <v>1149</v>
      </c>
      <c r="F48" s="27">
        <v>41562</v>
      </c>
      <c r="G48" s="25" t="s">
        <v>1150</v>
      </c>
    </row>
    <row r="49" spans="1:7" x14ac:dyDescent="0.35">
      <c r="A49" s="38">
        <v>4600</v>
      </c>
      <c r="B49" s="28" t="s">
        <v>1194</v>
      </c>
      <c r="C49" s="25" t="s">
        <v>16</v>
      </c>
      <c r="D49" s="25"/>
      <c r="E49" s="25" t="s">
        <v>1149</v>
      </c>
      <c r="F49" s="27">
        <v>41562</v>
      </c>
      <c r="G49" s="25" t="s">
        <v>1150</v>
      </c>
    </row>
    <row r="50" spans="1:7" x14ac:dyDescent="0.35">
      <c r="A50" s="38">
        <v>4610</v>
      </c>
      <c r="B50" s="28" t="s">
        <v>1195</v>
      </c>
      <c r="C50" s="25" t="s">
        <v>16</v>
      </c>
      <c r="D50" s="25"/>
      <c r="E50" s="25" t="s">
        <v>1149</v>
      </c>
      <c r="F50" s="27">
        <v>41562</v>
      </c>
      <c r="G50" s="25" t="s">
        <v>1150</v>
      </c>
    </row>
    <row r="51" spans="1:7" x14ac:dyDescent="0.35">
      <c r="A51" s="38">
        <v>4620</v>
      </c>
      <c r="B51" s="28" t="s">
        <v>1196</v>
      </c>
      <c r="C51" s="25" t="s">
        <v>16</v>
      </c>
      <c r="D51" s="25"/>
      <c r="E51" s="25" t="s">
        <v>1149</v>
      </c>
      <c r="F51" s="27">
        <v>41562</v>
      </c>
      <c r="G51" s="25" t="s">
        <v>1150</v>
      </c>
    </row>
    <row r="52" spans="1:7" x14ac:dyDescent="0.35">
      <c r="A52" s="38">
        <v>4630</v>
      </c>
      <c r="B52" s="28" t="s">
        <v>1197</v>
      </c>
      <c r="C52" s="25" t="s">
        <v>16</v>
      </c>
      <c r="D52" s="25"/>
      <c r="E52" s="25" t="s">
        <v>1149</v>
      </c>
      <c r="F52" s="27">
        <v>41562</v>
      </c>
      <c r="G52" s="25" t="s">
        <v>1150</v>
      </c>
    </row>
    <row r="53" spans="1:7" x14ac:dyDescent="0.35">
      <c r="A53" s="38">
        <v>4700</v>
      </c>
      <c r="B53" s="28" t="s">
        <v>1198</v>
      </c>
      <c r="C53" s="25" t="s">
        <v>16</v>
      </c>
      <c r="D53" s="25"/>
      <c r="E53" s="25" t="s">
        <v>1149</v>
      </c>
      <c r="F53" s="27">
        <v>41562</v>
      </c>
      <c r="G53" s="25" t="s">
        <v>1150</v>
      </c>
    </row>
    <row r="54" spans="1:7" x14ac:dyDescent="0.35">
      <c r="A54" s="38">
        <v>5000</v>
      </c>
      <c r="B54" s="28" t="s">
        <v>1199</v>
      </c>
      <c r="C54" s="25" t="s">
        <v>16</v>
      </c>
      <c r="D54" s="25"/>
      <c r="E54" s="25" t="s">
        <v>1149</v>
      </c>
      <c r="F54" s="27">
        <v>41562</v>
      </c>
      <c r="G54" s="25" t="s">
        <v>1150</v>
      </c>
    </row>
    <row r="55" spans="1:7" x14ac:dyDescent="0.35">
      <c r="A55" s="38">
        <v>5100</v>
      </c>
      <c r="B55" s="28" t="s">
        <v>1200</v>
      </c>
      <c r="C55" s="25" t="s">
        <v>16</v>
      </c>
      <c r="D55" s="25"/>
      <c r="E55" s="25" t="s">
        <v>1149</v>
      </c>
      <c r="F55" s="27">
        <v>41562</v>
      </c>
      <c r="G55" s="25" t="s">
        <v>1150</v>
      </c>
    </row>
    <row r="56" spans="1:7" x14ac:dyDescent="0.35">
      <c r="A56" s="38">
        <v>5200</v>
      </c>
      <c r="B56" s="28" t="s">
        <v>1201</v>
      </c>
      <c r="C56" s="25" t="s">
        <v>16</v>
      </c>
      <c r="D56" s="25"/>
      <c r="E56" s="25" t="s">
        <v>1149</v>
      </c>
      <c r="F56" s="27">
        <v>41562</v>
      </c>
      <c r="G56" s="25" t="s">
        <v>1150</v>
      </c>
    </row>
    <row r="57" spans="1:7" x14ac:dyDescent="0.35">
      <c r="A57" s="38">
        <v>5300</v>
      </c>
      <c r="B57" s="28" t="s">
        <v>1202</v>
      </c>
      <c r="C57" s="25" t="s">
        <v>16</v>
      </c>
      <c r="D57" s="25"/>
      <c r="E57" s="25" t="s">
        <v>1149</v>
      </c>
      <c r="F57" s="27">
        <v>41562</v>
      </c>
      <c r="G57" s="25" t="s">
        <v>1150</v>
      </c>
    </row>
    <row r="58" spans="1:7" x14ac:dyDescent="0.35">
      <c r="A58" s="38">
        <v>5400</v>
      </c>
      <c r="B58" s="28" t="s">
        <v>1203</v>
      </c>
      <c r="C58" s="25" t="s">
        <v>16</v>
      </c>
      <c r="D58" s="25"/>
      <c r="E58" s="25" t="s">
        <v>1149</v>
      </c>
      <c r="F58" s="27">
        <v>41562</v>
      </c>
      <c r="G58" s="25" t="s">
        <v>1150</v>
      </c>
    </row>
    <row r="59" spans="1:7" x14ac:dyDescent="0.35">
      <c r="A59" s="38">
        <v>5700</v>
      </c>
      <c r="B59" s="28" t="s">
        <v>1204</v>
      </c>
      <c r="C59" s="25" t="s">
        <v>16</v>
      </c>
      <c r="D59" s="25"/>
      <c r="E59" s="25" t="s">
        <v>1149</v>
      </c>
      <c r="F59" s="27">
        <v>41562</v>
      </c>
      <c r="G59" s="25" t="s">
        <v>1150</v>
      </c>
    </row>
    <row r="60" spans="1:7" x14ac:dyDescent="0.35">
      <c r="A60" s="38">
        <v>6000</v>
      </c>
      <c r="B60" s="28" t="s">
        <v>1205</v>
      </c>
      <c r="C60" s="25" t="s">
        <v>16</v>
      </c>
      <c r="D60" s="25"/>
      <c r="E60" s="25" t="s">
        <v>1149</v>
      </c>
      <c r="F60" s="27">
        <v>41562</v>
      </c>
      <c r="G60" s="25" t="s">
        <v>1150</v>
      </c>
    </row>
    <row r="61" spans="1:7" x14ac:dyDescent="0.35">
      <c r="A61" s="38">
        <v>6100</v>
      </c>
      <c r="B61" s="28" t="s">
        <v>1206</v>
      </c>
      <c r="C61" s="25" t="s">
        <v>16</v>
      </c>
      <c r="D61" s="25"/>
      <c r="E61" s="25" t="s">
        <v>1149</v>
      </c>
      <c r="F61" s="27">
        <v>41562</v>
      </c>
      <c r="G61" s="25" t="s">
        <v>1150</v>
      </c>
    </row>
    <row r="62" spans="1:7" x14ac:dyDescent="0.35">
      <c r="A62" s="38">
        <v>6150</v>
      </c>
      <c r="B62" s="28" t="s">
        <v>1207</v>
      </c>
      <c r="C62" s="25" t="s">
        <v>16</v>
      </c>
      <c r="D62" s="25"/>
      <c r="E62" s="25" t="s">
        <v>1149</v>
      </c>
      <c r="F62" s="27">
        <v>41562</v>
      </c>
      <c r="G62" s="25" t="s">
        <v>1150</v>
      </c>
    </row>
    <row r="63" spans="1:7" x14ac:dyDescent="0.35">
      <c r="A63" s="38">
        <v>6200</v>
      </c>
      <c r="B63" s="28" t="s">
        <v>1208</v>
      </c>
      <c r="C63" s="25" t="s">
        <v>16</v>
      </c>
      <c r="D63" s="25"/>
      <c r="E63" s="25" t="s">
        <v>1149</v>
      </c>
      <c r="F63" s="27">
        <v>41562</v>
      </c>
      <c r="G63" s="25" t="s">
        <v>1150</v>
      </c>
    </row>
    <row r="64" spans="1:7" x14ac:dyDescent="0.35">
      <c r="A64" s="38">
        <v>6300</v>
      </c>
      <c r="B64" s="28" t="s">
        <v>1209</v>
      </c>
      <c r="C64" s="25" t="s">
        <v>16</v>
      </c>
      <c r="D64" s="25"/>
      <c r="E64" s="25" t="s">
        <v>1149</v>
      </c>
      <c r="F64" s="27">
        <v>41562</v>
      </c>
      <c r="G64" s="25" t="s">
        <v>1150</v>
      </c>
    </row>
    <row r="65" spans="1:7" x14ac:dyDescent="0.35">
      <c r="A65" s="38">
        <v>6400</v>
      </c>
      <c r="B65" s="28" t="s">
        <v>1210</v>
      </c>
      <c r="C65" s="25" t="s">
        <v>16</v>
      </c>
      <c r="D65" s="25"/>
      <c r="E65" s="25" t="s">
        <v>1149</v>
      </c>
      <c r="F65" s="27">
        <v>41562</v>
      </c>
      <c r="G65" s="25" t="s">
        <v>1150</v>
      </c>
    </row>
    <row r="66" spans="1:7" x14ac:dyDescent="0.35">
      <c r="A66" s="38">
        <v>6500</v>
      </c>
      <c r="B66" s="28" t="s">
        <v>1211</v>
      </c>
      <c r="C66" s="25" t="s">
        <v>16</v>
      </c>
      <c r="D66" s="25"/>
      <c r="E66" s="25" t="s">
        <v>1149</v>
      </c>
      <c r="F66" s="27">
        <v>41562</v>
      </c>
      <c r="G66" s="25" t="s">
        <v>1150</v>
      </c>
    </row>
    <row r="67" spans="1:7" x14ac:dyDescent="0.35">
      <c r="A67" s="38">
        <v>6600</v>
      </c>
      <c r="B67" s="28" t="s">
        <v>1212</v>
      </c>
      <c r="C67" s="25" t="s">
        <v>16</v>
      </c>
      <c r="D67" s="25"/>
      <c r="E67" s="25" t="s">
        <v>1149</v>
      </c>
      <c r="F67" s="27">
        <v>41562</v>
      </c>
      <c r="G67" s="25" t="s">
        <v>1150</v>
      </c>
    </row>
    <row r="68" spans="1:7" x14ac:dyDescent="0.35">
      <c r="A68" s="38">
        <v>6650</v>
      </c>
      <c r="B68" s="28" t="s">
        <v>1213</v>
      </c>
      <c r="C68" s="25" t="s">
        <v>16</v>
      </c>
      <c r="D68" s="25"/>
      <c r="E68" s="25" t="s">
        <v>1149</v>
      </c>
      <c r="F68" s="27">
        <v>41562</v>
      </c>
      <c r="G68" s="25" t="s">
        <v>1150</v>
      </c>
    </row>
    <row r="69" spans="1:7" x14ac:dyDescent="0.35">
      <c r="A69" s="38">
        <v>6700</v>
      </c>
      <c r="B69" s="28" t="s">
        <v>1214</v>
      </c>
      <c r="C69" s="25" t="s">
        <v>16</v>
      </c>
      <c r="D69" s="25"/>
      <c r="E69" s="25" t="s">
        <v>1149</v>
      </c>
      <c r="F69" s="27">
        <v>41562</v>
      </c>
      <c r="G69" s="25" t="s">
        <v>1150</v>
      </c>
    </row>
    <row r="70" spans="1:7" x14ac:dyDescent="0.35">
      <c r="A70" s="38">
        <v>6800</v>
      </c>
      <c r="B70" s="28" t="s">
        <v>1215</v>
      </c>
      <c r="C70" s="25" t="s">
        <v>16</v>
      </c>
      <c r="D70" s="25"/>
      <c r="E70" s="25" t="s">
        <v>1149</v>
      </c>
      <c r="F70" s="27">
        <v>41562</v>
      </c>
      <c r="G70" s="25" t="s">
        <v>1150</v>
      </c>
    </row>
    <row r="71" spans="1:7" x14ac:dyDescent="0.35">
      <c r="A71" s="38">
        <v>6900</v>
      </c>
      <c r="B71" s="28" t="s">
        <v>1216</v>
      </c>
      <c r="C71" s="25" t="s">
        <v>16</v>
      </c>
      <c r="D71" s="25"/>
      <c r="E71" s="25" t="s">
        <v>1149</v>
      </c>
      <c r="F71" s="27">
        <v>41562</v>
      </c>
      <c r="G71" s="25" t="s">
        <v>1150</v>
      </c>
    </row>
    <row r="72" spans="1:7" x14ac:dyDescent="0.35">
      <c r="A72" s="38">
        <v>7000</v>
      </c>
      <c r="B72" s="28" t="s">
        <v>1217</v>
      </c>
      <c r="C72" s="25" t="s">
        <v>16</v>
      </c>
      <c r="D72" s="25"/>
      <c r="E72" s="25" t="s">
        <v>1149</v>
      </c>
      <c r="F72" s="27">
        <v>41562</v>
      </c>
      <c r="G72" s="25" t="s">
        <v>1150</v>
      </c>
    </row>
    <row r="73" spans="1:7" x14ac:dyDescent="0.35">
      <c r="A73" s="38">
        <v>7100</v>
      </c>
      <c r="B73" s="28" t="s">
        <v>1218</v>
      </c>
      <c r="C73" s="25" t="s">
        <v>16</v>
      </c>
      <c r="D73" s="25"/>
      <c r="E73" s="25" t="s">
        <v>1149</v>
      </c>
      <c r="F73" s="27">
        <v>41562</v>
      </c>
      <c r="G73" s="25" t="s">
        <v>1150</v>
      </c>
    </row>
    <row r="74" spans="1:7" x14ac:dyDescent="0.35">
      <c r="A74" s="38">
        <v>7200</v>
      </c>
      <c r="B74" s="28" t="s">
        <v>1219</v>
      </c>
      <c r="C74" s="25" t="s">
        <v>16</v>
      </c>
      <c r="D74" s="25"/>
      <c r="E74" s="25" t="s">
        <v>1149</v>
      </c>
      <c r="F74" s="27">
        <v>41562</v>
      </c>
      <c r="G74" s="25" t="s">
        <v>1150</v>
      </c>
    </row>
    <row r="75" spans="1:7" x14ac:dyDescent="0.35">
      <c r="A75" s="38">
        <v>7300</v>
      </c>
      <c r="B75" s="28" t="s">
        <v>1220</v>
      </c>
      <c r="C75" s="25" t="s">
        <v>16</v>
      </c>
      <c r="D75" s="25"/>
      <c r="E75" s="25" t="s">
        <v>1149</v>
      </c>
      <c r="F75" s="27">
        <v>41562</v>
      </c>
      <c r="G75" s="25" t="s">
        <v>1150</v>
      </c>
    </row>
    <row r="76" spans="1:7" x14ac:dyDescent="0.35">
      <c r="A76" s="38">
        <v>7400</v>
      </c>
      <c r="B76" s="28" t="s">
        <v>1221</v>
      </c>
      <c r="C76" s="25" t="s">
        <v>16</v>
      </c>
      <c r="D76" s="25"/>
      <c r="E76" s="25" t="s">
        <v>1149</v>
      </c>
      <c r="F76" s="27">
        <v>41562</v>
      </c>
      <c r="G76" s="25" t="s">
        <v>1150</v>
      </c>
    </row>
    <row r="77" spans="1:7" x14ac:dyDescent="0.35">
      <c r="A77" s="38">
        <v>7500</v>
      </c>
      <c r="B77" s="28" t="s">
        <v>1222</v>
      </c>
      <c r="C77" s="25" t="s">
        <v>16</v>
      </c>
      <c r="D77" s="25"/>
      <c r="E77" s="25" t="s">
        <v>1149</v>
      </c>
      <c r="F77" s="27">
        <v>41562</v>
      </c>
      <c r="G77" s="25" t="s">
        <v>1150</v>
      </c>
    </row>
    <row r="78" spans="1:7" x14ac:dyDescent="0.35">
      <c r="A78" s="38">
        <v>7600</v>
      </c>
      <c r="B78" s="28" t="s">
        <v>1223</v>
      </c>
      <c r="C78" s="25" t="s">
        <v>16</v>
      </c>
      <c r="D78" s="25"/>
      <c r="E78" s="25" t="s">
        <v>1149</v>
      </c>
      <c r="F78" s="27">
        <v>41562</v>
      </c>
      <c r="G78" s="25" t="s">
        <v>1150</v>
      </c>
    </row>
    <row r="79" spans="1:7" x14ac:dyDescent="0.35">
      <c r="A79" s="38">
        <v>7700</v>
      </c>
      <c r="B79" s="28" t="s">
        <v>1224</v>
      </c>
      <c r="C79" s="25" t="s">
        <v>16</v>
      </c>
      <c r="D79" s="25"/>
      <c r="E79" s="25" t="s">
        <v>1149</v>
      </c>
      <c r="F79" s="27">
        <v>41562</v>
      </c>
      <c r="G79" s="25" t="s">
        <v>1150</v>
      </c>
    </row>
    <row r="80" spans="1:7" x14ac:dyDescent="0.35">
      <c r="A80" s="38">
        <v>7800</v>
      </c>
      <c r="B80" s="28" t="s">
        <v>1225</v>
      </c>
      <c r="C80" s="25" t="s">
        <v>16</v>
      </c>
      <c r="D80" s="25"/>
      <c r="E80" s="25" t="s">
        <v>1149</v>
      </c>
      <c r="F80" s="27">
        <v>41562</v>
      </c>
      <c r="G80" s="25" t="s">
        <v>1150</v>
      </c>
    </row>
    <row r="81" spans="1:7" x14ac:dyDescent="0.35">
      <c r="A81" s="38">
        <v>8000</v>
      </c>
      <c r="B81" s="28" t="s">
        <v>1226</v>
      </c>
      <c r="C81" s="25" t="s">
        <v>16</v>
      </c>
      <c r="D81" s="25"/>
      <c r="E81" s="25" t="s">
        <v>1149</v>
      </c>
      <c r="F81" s="27">
        <v>41562</v>
      </c>
      <c r="G81" s="25" t="s">
        <v>1150</v>
      </c>
    </row>
    <row r="82" spans="1:7" x14ac:dyDescent="0.35">
      <c r="A82" s="38">
        <v>8100</v>
      </c>
      <c r="B82" s="28" t="s">
        <v>1227</v>
      </c>
      <c r="C82" s="25" t="s">
        <v>16</v>
      </c>
      <c r="D82" s="25"/>
      <c r="E82" s="25" t="s">
        <v>1149</v>
      </c>
      <c r="F82" s="27">
        <v>41562</v>
      </c>
      <c r="G82" s="25" t="s">
        <v>1150</v>
      </c>
    </row>
    <row r="83" spans="1:7" x14ac:dyDescent="0.35">
      <c r="A83" s="38">
        <v>8200</v>
      </c>
      <c r="B83" s="28" t="s">
        <v>1228</v>
      </c>
      <c r="C83" s="25" t="s">
        <v>16</v>
      </c>
      <c r="D83" s="25"/>
      <c r="E83" s="25" t="s">
        <v>1149</v>
      </c>
      <c r="F83" s="27">
        <v>41562</v>
      </c>
      <c r="G83" s="25" t="s">
        <v>1150</v>
      </c>
    </row>
    <row r="84" spans="1:7" x14ac:dyDescent="0.35">
      <c r="A84" s="38">
        <v>8500</v>
      </c>
      <c r="B84" s="28" t="s">
        <v>1229</v>
      </c>
      <c r="C84" s="25" t="s">
        <v>16</v>
      </c>
      <c r="D84" s="25"/>
      <c r="E84" s="25" t="s">
        <v>1149</v>
      </c>
      <c r="F84" s="27">
        <v>41562</v>
      </c>
      <c r="G84" s="25" t="s">
        <v>1150</v>
      </c>
    </row>
    <row r="85" spans="1:7" x14ac:dyDescent="0.35">
      <c r="A85" s="38">
        <v>9000</v>
      </c>
      <c r="B85" s="28" t="s">
        <v>1230</v>
      </c>
      <c r="C85" s="25" t="s">
        <v>16</v>
      </c>
      <c r="D85" s="25"/>
      <c r="E85" s="25" t="s">
        <v>1149</v>
      </c>
      <c r="F85" s="27">
        <v>41562</v>
      </c>
      <c r="G85" s="25" t="s">
        <v>1150</v>
      </c>
    </row>
    <row r="86" spans="1:7" x14ac:dyDescent="0.35">
      <c r="A86" s="38">
        <v>9010</v>
      </c>
      <c r="B86" s="28" t="s">
        <v>1231</v>
      </c>
      <c r="C86" s="25" t="s">
        <v>16</v>
      </c>
      <c r="D86" s="25"/>
      <c r="E86" s="25" t="s">
        <v>1149</v>
      </c>
      <c r="F86" s="27">
        <v>41562</v>
      </c>
      <c r="G86" s="25" t="s">
        <v>1150</v>
      </c>
    </row>
    <row r="87" spans="1:7" x14ac:dyDescent="0.35">
      <c r="A87" s="38">
        <v>9020</v>
      </c>
      <c r="B87" s="28" t="s">
        <v>1232</v>
      </c>
      <c r="C87" s="25" t="s">
        <v>16</v>
      </c>
      <c r="D87" s="25"/>
      <c r="E87" s="25" t="s">
        <v>1149</v>
      </c>
      <c r="F87" s="27">
        <v>41562</v>
      </c>
      <c r="G87" s="25" t="s">
        <v>1150</v>
      </c>
    </row>
    <row r="88" spans="1:7" x14ac:dyDescent="0.35">
      <c r="A88" s="38">
        <v>9030</v>
      </c>
      <c r="B88" s="28" t="s">
        <v>1233</v>
      </c>
      <c r="C88" s="25" t="s">
        <v>16</v>
      </c>
      <c r="D88" s="25"/>
      <c r="E88" s="25" t="s">
        <v>1149</v>
      </c>
      <c r="F88" s="27">
        <v>41562</v>
      </c>
      <c r="G88" s="25" t="s">
        <v>1150</v>
      </c>
    </row>
    <row r="89" spans="1:7" x14ac:dyDescent="0.35">
      <c r="A89" s="38">
        <v>9040</v>
      </c>
      <c r="B89" s="28" t="s">
        <v>1234</v>
      </c>
      <c r="C89" s="25" t="s">
        <v>16</v>
      </c>
      <c r="D89" s="25"/>
      <c r="E89" s="25" t="s">
        <v>1149</v>
      </c>
      <c r="F89" s="27">
        <v>41562</v>
      </c>
      <c r="G89" s="25" t="s">
        <v>1150</v>
      </c>
    </row>
    <row r="90" spans="1:7" x14ac:dyDescent="0.35">
      <c r="A90" s="38">
        <v>9050</v>
      </c>
      <c r="B90" s="28" t="s">
        <v>1235</v>
      </c>
      <c r="C90" s="25" t="s">
        <v>16</v>
      </c>
      <c r="D90" s="25"/>
      <c r="E90" s="25" t="s">
        <v>1149</v>
      </c>
      <c r="F90" s="27">
        <v>41562</v>
      </c>
      <c r="G90" s="25" t="s">
        <v>1150</v>
      </c>
    </row>
    <row r="91" spans="1:7" x14ac:dyDescent="0.35">
      <c r="A91" s="38">
        <v>9060</v>
      </c>
      <c r="B91" s="28" t="s">
        <v>1236</v>
      </c>
      <c r="C91" s="25" t="s">
        <v>16</v>
      </c>
      <c r="D91" s="25"/>
      <c r="E91" s="25" t="s">
        <v>1149</v>
      </c>
      <c r="F91" s="27">
        <v>41562</v>
      </c>
      <c r="G91" s="25" t="s">
        <v>1150</v>
      </c>
    </row>
    <row r="92" spans="1:7" x14ac:dyDescent="0.35">
      <c r="A92" s="38">
        <v>9070</v>
      </c>
      <c r="B92" s="28" t="s">
        <v>1237</v>
      </c>
      <c r="C92" s="25" t="s">
        <v>16</v>
      </c>
      <c r="D92" s="25"/>
      <c r="E92" s="25" t="s">
        <v>1149</v>
      </c>
      <c r="F92" s="27">
        <v>41562</v>
      </c>
      <c r="G92" s="25" t="s">
        <v>1150</v>
      </c>
    </row>
    <row r="93" spans="1:7" x14ac:dyDescent="0.35">
      <c r="A93" s="38">
        <v>9080</v>
      </c>
      <c r="B93" s="28" t="s">
        <v>1238</v>
      </c>
      <c r="C93" s="25" t="s">
        <v>16</v>
      </c>
      <c r="D93" s="25"/>
      <c r="E93" s="25" t="s">
        <v>1149</v>
      </c>
      <c r="F93" s="27">
        <v>41562</v>
      </c>
      <c r="G93" s="25" t="s">
        <v>1150</v>
      </c>
    </row>
    <row r="94" spans="1:7" x14ac:dyDescent="0.35">
      <c r="A94" s="38">
        <v>9085</v>
      </c>
      <c r="B94" s="28" t="s">
        <v>1239</v>
      </c>
      <c r="C94" s="25" t="s">
        <v>16</v>
      </c>
      <c r="D94" s="25"/>
      <c r="E94" s="25" t="s">
        <v>1149</v>
      </c>
      <c r="F94" s="27">
        <v>41562</v>
      </c>
      <c r="G94" s="25" t="s">
        <v>1150</v>
      </c>
    </row>
    <row r="95" spans="1:7" x14ac:dyDescent="0.35">
      <c r="A95" s="38">
        <v>9086</v>
      </c>
      <c r="B95" s="28" t="s">
        <v>1240</v>
      </c>
      <c r="C95" s="25" t="s">
        <v>16</v>
      </c>
      <c r="D95" s="25"/>
      <c r="E95" s="25" t="s">
        <v>1149</v>
      </c>
      <c r="F95" s="27">
        <v>41562</v>
      </c>
      <c r="G95" s="25" t="s">
        <v>1150</v>
      </c>
    </row>
    <row r="96" spans="1:7" x14ac:dyDescent="0.35">
      <c r="A96" s="38">
        <v>9090</v>
      </c>
      <c r="B96" s="28" t="s">
        <v>1241</v>
      </c>
      <c r="C96" s="25" t="s">
        <v>16</v>
      </c>
      <c r="D96" s="25"/>
      <c r="E96" s="25" t="s">
        <v>1149</v>
      </c>
      <c r="F96" s="27">
        <v>41562</v>
      </c>
      <c r="G96" s="25" t="s">
        <v>1150</v>
      </c>
    </row>
    <row r="97" spans="1:7" x14ac:dyDescent="0.35">
      <c r="A97" s="38">
        <v>9100</v>
      </c>
      <c r="B97" s="28" t="s">
        <v>1242</v>
      </c>
      <c r="C97" s="25" t="s">
        <v>16</v>
      </c>
      <c r="D97" s="25"/>
      <c r="E97" s="25" t="s">
        <v>1149</v>
      </c>
      <c r="F97" s="27">
        <v>41562</v>
      </c>
      <c r="G97" s="25" t="s">
        <v>1150</v>
      </c>
    </row>
    <row r="98" spans="1:7" x14ac:dyDescent="0.35">
      <c r="A98" s="38">
        <v>9110</v>
      </c>
      <c r="B98" s="28" t="s">
        <v>1243</v>
      </c>
      <c r="C98" s="25" t="s">
        <v>16</v>
      </c>
      <c r="D98" s="25"/>
      <c r="E98" s="25" t="s">
        <v>1149</v>
      </c>
      <c r="F98" s="27">
        <v>41562</v>
      </c>
      <c r="G98" s="25" t="s">
        <v>1150</v>
      </c>
    </row>
    <row r="99" spans="1:7" x14ac:dyDescent="0.35">
      <c r="A99" s="38">
        <v>9120</v>
      </c>
      <c r="B99" s="28" t="s">
        <v>1244</v>
      </c>
      <c r="C99" s="25" t="s">
        <v>16</v>
      </c>
      <c r="D99" s="25"/>
      <c r="E99" s="25" t="s">
        <v>1149</v>
      </c>
      <c r="F99" s="27">
        <v>41562</v>
      </c>
      <c r="G99" s="25" t="s">
        <v>1150</v>
      </c>
    </row>
    <row r="100" spans="1:7" x14ac:dyDescent="0.35">
      <c r="A100" s="38">
        <v>9130</v>
      </c>
      <c r="B100" s="28" t="s">
        <v>1245</v>
      </c>
      <c r="C100" s="25" t="s">
        <v>16</v>
      </c>
      <c r="D100" s="25"/>
      <c r="E100" s="25" t="s">
        <v>1149</v>
      </c>
      <c r="F100" s="27">
        <v>41562</v>
      </c>
      <c r="G100" s="25" t="s">
        <v>1150</v>
      </c>
    </row>
    <row r="101" spans="1:7" x14ac:dyDescent="0.35">
      <c r="A101" s="38">
        <v>9140</v>
      </c>
      <c r="B101" s="28" t="s">
        <v>1246</v>
      </c>
      <c r="C101" s="25" t="s">
        <v>16</v>
      </c>
      <c r="D101" s="25"/>
      <c r="E101" s="25" t="s">
        <v>1149</v>
      </c>
      <c r="F101" s="27">
        <v>41562</v>
      </c>
      <c r="G101" s="25" t="s">
        <v>1150</v>
      </c>
    </row>
    <row r="102" spans="1:7" x14ac:dyDescent="0.35">
      <c r="A102" s="38">
        <v>9160</v>
      </c>
      <c r="B102" s="28" t="s">
        <v>1247</v>
      </c>
      <c r="C102" s="25" t="s">
        <v>16</v>
      </c>
      <c r="D102" s="25"/>
      <c r="E102" s="25" t="s">
        <v>1149</v>
      </c>
      <c r="F102" s="27">
        <v>41562</v>
      </c>
      <c r="G102" s="25" t="s">
        <v>1150</v>
      </c>
    </row>
    <row r="103" spans="1:7" x14ac:dyDescent="0.35">
      <c r="A103" s="38">
        <v>9170</v>
      </c>
      <c r="B103" s="28" t="s">
        <v>1248</v>
      </c>
      <c r="C103" s="25" t="s">
        <v>16</v>
      </c>
      <c r="D103" s="25"/>
      <c r="E103" s="25" t="s">
        <v>1149</v>
      </c>
      <c r="F103" s="27">
        <v>41562</v>
      </c>
      <c r="G103" s="25" t="s">
        <v>1150</v>
      </c>
    </row>
    <row r="104" spans="1:7" x14ac:dyDescent="0.35">
      <c r="A104" s="38">
        <v>9180</v>
      </c>
      <c r="B104" s="28" t="s">
        <v>1249</v>
      </c>
      <c r="C104" s="25" t="s">
        <v>16</v>
      </c>
      <c r="D104" s="25"/>
      <c r="E104" s="25" t="s">
        <v>1149</v>
      </c>
      <c r="F104" s="27">
        <v>41562</v>
      </c>
      <c r="G104" s="25" t="s">
        <v>1150</v>
      </c>
    </row>
    <row r="105" spans="1:7" x14ac:dyDescent="0.35">
      <c r="A105" s="38">
        <v>9200</v>
      </c>
      <c r="B105" s="28" t="s">
        <v>1250</v>
      </c>
      <c r="C105" s="25" t="s">
        <v>16</v>
      </c>
      <c r="D105" s="25"/>
      <c r="E105" s="25" t="s">
        <v>1149</v>
      </c>
      <c r="F105" s="27">
        <v>41562</v>
      </c>
      <c r="G105" s="25" t="s">
        <v>1150</v>
      </c>
    </row>
    <row r="106" spans="1:7" x14ac:dyDescent="0.35">
      <c r="A106" s="38">
        <v>9220</v>
      </c>
      <c r="B106" s="28" t="s">
        <v>1251</v>
      </c>
      <c r="C106" s="25" t="s">
        <v>16</v>
      </c>
      <c r="D106" s="25"/>
      <c r="E106" s="25" t="s">
        <v>1149</v>
      </c>
      <c r="F106" s="27">
        <v>41562</v>
      </c>
      <c r="G106" s="25" t="s">
        <v>1150</v>
      </c>
    </row>
    <row r="107" spans="1:7" x14ac:dyDescent="0.35">
      <c r="A107" s="38">
        <v>9230</v>
      </c>
      <c r="B107" s="28" t="s">
        <v>1252</v>
      </c>
      <c r="C107" s="25" t="s">
        <v>16</v>
      </c>
      <c r="D107" s="25"/>
      <c r="E107" s="25" t="s">
        <v>1149</v>
      </c>
      <c r="F107" s="27">
        <v>41562</v>
      </c>
      <c r="G107" s="25" t="s">
        <v>1150</v>
      </c>
    </row>
    <row r="108" spans="1:7" x14ac:dyDescent="0.35">
      <c r="A108" s="38">
        <v>9250</v>
      </c>
      <c r="B108" s="28" t="s">
        <v>1253</v>
      </c>
      <c r="C108" s="25" t="s">
        <v>16</v>
      </c>
      <c r="D108" s="25"/>
      <c r="E108" s="25" t="s">
        <v>1149</v>
      </c>
      <c r="F108" s="27">
        <v>41562</v>
      </c>
      <c r="G108" s="25" t="s">
        <v>1150</v>
      </c>
    </row>
    <row r="109" spans="1:7" x14ac:dyDescent="0.35">
      <c r="A109" s="38">
        <v>9260</v>
      </c>
      <c r="B109" s="28" t="s">
        <v>1254</v>
      </c>
      <c r="C109" s="25" t="s">
        <v>16</v>
      </c>
      <c r="D109" s="25"/>
      <c r="E109" s="25" t="s">
        <v>1149</v>
      </c>
      <c r="F109" s="27">
        <v>41562</v>
      </c>
      <c r="G109" s="25" t="s">
        <v>1150</v>
      </c>
    </row>
    <row r="110" spans="1:7" x14ac:dyDescent="0.35">
      <c r="A110" s="38">
        <v>9270</v>
      </c>
      <c r="B110" s="28" t="s">
        <v>1255</v>
      </c>
      <c r="C110" s="25" t="s">
        <v>16</v>
      </c>
      <c r="D110" s="25"/>
      <c r="E110" s="25" t="s">
        <v>1149</v>
      </c>
      <c r="F110" s="27">
        <v>41562</v>
      </c>
      <c r="G110" s="25" t="s">
        <v>1150</v>
      </c>
    </row>
    <row r="111" spans="1:7" x14ac:dyDescent="0.35">
      <c r="A111" s="38">
        <v>9280</v>
      </c>
      <c r="B111" s="28" t="s">
        <v>1256</v>
      </c>
      <c r="C111" s="25" t="s">
        <v>16</v>
      </c>
      <c r="D111" s="25"/>
      <c r="E111" s="25" t="s">
        <v>1149</v>
      </c>
      <c r="F111" s="27">
        <v>41562</v>
      </c>
      <c r="G111" s="25" t="s">
        <v>1150</v>
      </c>
    </row>
    <row r="112" spans="1:7" x14ac:dyDescent="0.35">
      <c r="A112" s="38">
        <v>9290</v>
      </c>
      <c r="B112" s="28" t="s">
        <v>1257</v>
      </c>
      <c r="C112" s="25" t="s">
        <v>16</v>
      </c>
      <c r="D112" s="25"/>
      <c r="E112" s="25" t="s">
        <v>1149</v>
      </c>
      <c r="F112" s="27">
        <v>41562</v>
      </c>
      <c r="G112" s="25" t="s">
        <v>1150</v>
      </c>
    </row>
    <row r="113" spans="1:7" x14ac:dyDescent="0.35">
      <c r="A113" s="38">
        <v>9300</v>
      </c>
      <c r="B113" s="28" t="s">
        <v>1258</v>
      </c>
      <c r="C113" s="25" t="s">
        <v>16</v>
      </c>
      <c r="D113" s="25"/>
      <c r="E113" s="25" t="s">
        <v>1149</v>
      </c>
      <c r="F113" s="27">
        <v>41562</v>
      </c>
      <c r="G113" s="25" t="s">
        <v>1150</v>
      </c>
    </row>
    <row r="114" spans="1:7" x14ac:dyDescent="0.35">
      <c r="A114" s="38">
        <v>9320</v>
      </c>
      <c r="B114" s="28" t="s">
        <v>1259</v>
      </c>
      <c r="C114" s="25" t="s">
        <v>16</v>
      </c>
      <c r="D114" s="25"/>
      <c r="E114" s="25" t="s">
        <v>1149</v>
      </c>
      <c r="F114" s="27">
        <v>41562</v>
      </c>
      <c r="G114" s="25" t="s">
        <v>1150</v>
      </c>
    </row>
    <row r="115" spans="1:7" x14ac:dyDescent="0.35">
      <c r="A115" s="38">
        <v>9350</v>
      </c>
      <c r="B115" s="28" t="s">
        <v>1260</v>
      </c>
      <c r="C115" s="25" t="s">
        <v>16</v>
      </c>
      <c r="D115" s="25"/>
      <c r="E115" s="25" t="s">
        <v>1149</v>
      </c>
      <c r="F115" s="27">
        <v>41562</v>
      </c>
      <c r="G115" s="25" t="s">
        <v>1150</v>
      </c>
    </row>
    <row r="116" spans="1:7" x14ac:dyDescent="0.35">
      <c r="A116" s="38">
        <v>9360</v>
      </c>
      <c r="B116" s="28" t="s">
        <v>1261</v>
      </c>
      <c r="C116" s="25" t="s">
        <v>16</v>
      </c>
      <c r="D116" s="25"/>
      <c r="E116" s="25" t="s">
        <v>1149</v>
      </c>
      <c r="F116" s="27">
        <v>41562</v>
      </c>
      <c r="G116" s="25" t="s">
        <v>1150</v>
      </c>
    </row>
    <row r="117" spans="1:7" x14ac:dyDescent="0.35">
      <c r="A117" s="38">
        <v>9390</v>
      </c>
      <c r="B117" s="28" t="s">
        <v>1262</v>
      </c>
      <c r="C117" s="25" t="s">
        <v>16</v>
      </c>
      <c r="D117" s="25"/>
      <c r="E117" s="25" t="s">
        <v>1149</v>
      </c>
      <c r="F117" s="27">
        <v>41562</v>
      </c>
      <c r="G117" s="25" t="s">
        <v>1150</v>
      </c>
    </row>
    <row r="118" spans="1:7" x14ac:dyDescent="0.35">
      <c r="A118" s="38">
        <v>9400</v>
      </c>
      <c r="B118" s="28" t="s">
        <v>1263</v>
      </c>
      <c r="C118" s="25" t="s">
        <v>16</v>
      </c>
      <c r="D118" s="25"/>
      <c r="E118" s="25" t="s">
        <v>1149</v>
      </c>
      <c r="F118" s="27">
        <v>41562</v>
      </c>
      <c r="G118" s="25" t="s">
        <v>1150</v>
      </c>
    </row>
    <row r="119" spans="1:7" x14ac:dyDescent="0.35">
      <c r="A119" s="38">
        <v>9405</v>
      </c>
      <c r="B119" s="28" t="s">
        <v>1264</v>
      </c>
      <c r="C119" s="25" t="s">
        <v>16</v>
      </c>
      <c r="D119" s="25"/>
      <c r="E119" s="25" t="s">
        <v>1149</v>
      </c>
      <c r="F119" s="27">
        <v>41410</v>
      </c>
      <c r="G119" s="25" t="s">
        <v>1150</v>
      </c>
    </row>
    <row r="120" spans="1:7" x14ac:dyDescent="0.35">
      <c r="A120" s="38">
        <v>9406</v>
      </c>
      <c r="B120" s="28" t="s">
        <v>1265</v>
      </c>
      <c r="C120" s="25" t="s">
        <v>16</v>
      </c>
      <c r="D120" s="25"/>
      <c r="E120" s="25" t="s">
        <v>1149</v>
      </c>
      <c r="F120" s="27">
        <v>41723</v>
      </c>
      <c r="G120" s="25" t="s">
        <v>1150</v>
      </c>
    </row>
    <row r="121" spans="1:7" x14ac:dyDescent="0.35">
      <c r="A121" s="38">
        <v>9430</v>
      </c>
      <c r="B121" s="28" t="s">
        <v>1266</v>
      </c>
      <c r="C121" s="25" t="s">
        <v>16</v>
      </c>
      <c r="D121" s="25"/>
      <c r="E121" s="25" t="s">
        <v>1149</v>
      </c>
      <c r="F121" s="27">
        <v>41562</v>
      </c>
      <c r="G121" s="25" t="s">
        <v>1150</v>
      </c>
    </row>
    <row r="122" spans="1:7" x14ac:dyDescent="0.35">
      <c r="A122" s="38">
        <v>9440</v>
      </c>
      <c r="B122" s="28" t="s">
        <v>1267</v>
      </c>
      <c r="C122" s="25" t="s">
        <v>16</v>
      </c>
      <c r="D122" s="25"/>
      <c r="E122" s="25" t="s">
        <v>1149</v>
      </c>
      <c r="F122" s="27">
        <v>41407</v>
      </c>
      <c r="G122" s="25" t="s">
        <v>1150</v>
      </c>
    </row>
    <row r="123" spans="1:7" x14ac:dyDescent="0.35">
      <c r="A123" s="38">
        <v>9450</v>
      </c>
      <c r="B123" s="28" t="s">
        <v>1268</v>
      </c>
      <c r="C123" s="25" t="s">
        <v>16</v>
      </c>
      <c r="D123" s="25"/>
      <c r="E123" s="25" t="s">
        <v>1149</v>
      </c>
      <c r="F123" s="27">
        <v>41562</v>
      </c>
      <c r="G123" s="25" t="s">
        <v>1150</v>
      </c>
    </row>
    <row r="124" spans="1:7" x14ac:dyDescent="0.35">
      <c r="A124" s="38">
        <v>9460</v>
      </c>
      <c r="B124" s="28" t="s">
        <v>1269</v>
      </c>
      <c r="C124" s="25" t="s">
        <v>16</v>
      </c>
      <c r="D124" s="25"/>
      <c r="E124" s="25" t="s">
        <v>1149</v>
      </c>
      <c r="F124" s="27">
        <v>41562</v>
      </c>
      <c r="G124" s="25" t="s">
        <v>1150</v>
      </c>
    </row>
    <row r="125" spans="1:7" x14ac:dyDescent="0.35">
      <c r="A125" s="38">
        <v>9470</v>
      </c>
      <c r="B125" s="28" t="s">
        <v>1270</v>
      </c>
      <c r="C125" s="25" t="s">
        <v>16</v>
      </c>
      <c r="D125" s="25"/>
      <c r="E125" s="25" t="s">
        <v>1149</v>
      </c>
      <c r="F125" s="27">
        <v>41562</v>
      </c>
      <c r="G125" s="25" t="s">
        <v>1150</v>
      </c>
    </row>
    <row r="126" spans="1:7" x14ac:dyDescent="0.35">
      <c r="A126" s="38">
        <v>9480</v>
      </c>
      <c r="B126" s="28" t="s">
        <v>1271</v>
      </c>
      <c r="C126" s="25" t="s">
        <v>16</v>
      </c>
      <c r="D126" s="25"/>
      <c r="E126" s="25" t="s">
        <v>1149</v>
      </c>
      <c r="F126" s="27">
        <v>41562</v>
      </c>
      <c r="G126" s="25" t="s">
        <v>1150</v>
      </c>
    </row>
    <row r="127" spans="1:7" x14ac:dyDescent="0.35">
      <c r="A127" s="38">
        <v>9490</v>
      </c>
      <c r="B127" s="28" t="s">
        <v>1272</v>
      </c>
      <c r="C127" s="25" t="s">
        <v>16</v>
      </c>
      <c r="D127" s="25"/>
      <c r="E127" s="25" t="s">
        <v>1149</v>
      </c>
      <c r="F127" s="27">
        <v>41562</v>
      </c>
      <c r="G127" s="25" t="s">
        <v>1150</v>
      </c>
    </row>
    <row r="128" spans="1:7" x14ac:dyDescent="0.35">
      <c r="A128" s="38">
        <v>9500</v>
      </c>
      <c r="B128" s="28" t="s">
        <v>1273</v>
      </c>
      <c r="C128" s="25" t="s">
        <v>16</v>
      </c>
      <c r="D128" s="25"/>
      <c r="E128" s="25" t="s">
        <v>1149</v>
      </c>
      <c r="F128" s="27">
        <v>41562</v>
      </c>
      <c r="G128" s="25" t="s">
        <v>1150</v>
      </c>
    </row>
    <row r="129" spans="1:7" x14ac:dyDescent="0.35">
      <c r="A129" s="38">
        <v>9510</v>
      </c>
      <c r="B129" s="28" t="s">
        <v>1274</v>
      </c>
      <c r="C129" s="25" t="s">
        <v>16</v>
      </c>
      <c r="D129" s="25"/>
      <c r="E129" s="25" t="s">
        <v>1149</v>
      </c>
      <c r="F129" s="27">
        <v>41562</v>
      </c>
      <c r="G129" s="25" t="s">
        <v>1150</v>
      </c>
    </row>
    <row r="130" spans="1:7" x14ac:dyDescent="0.35">
      <c r="A130" s="38">
        <v>9620</v>
      </c>
      <c r="B130" s="28" t="s">
        <v>1275</v>
      </c>
      <c r="C130" s="25" t="s">
        <v>16</v>
      </c>
      <c r="D130" s="25"/>
      <c r="E130" s="25" t="s">
        <v>1149</v>
      </c>
      <c r="F130" s="27">
        <v>41562</v>
      </c>
      <c r="G130" s="25" t="s">
        <v>1150</v>
      </c>
    </row>
    <row r="131" spans="1:7" x14ac:dyDescent="0.35">
      <c r="A131" s="38">
        <v>9640</v>
      </c>
      <c r="B131" s="28" t="s">
        <v>1276</v>
      </c>
      <c r="C131" s="25" t="s">
        <v>16</v>
      </c>
      <c r="D131" s="25"/>
      <c r="E131" s="25" t="s">
        <v>1149</v>
      </c>
      <c r="F131" s="27">
        <v>41562</v>
      </c>
      <c r="G131" s="25" t="s">
        <v>1150</v>
      </c>
    </row>
    <row r="132" spans="1:7" x14ac:dyDescent="0.35">
      <c r="A132" s="38">
        <v>9650</v>
      </c>
      <c r="B132" s="28" t="s">
        <v>1277</v>
      </c>
      <c r="C132" s="25" t="s">
        <v>16</v>
      </c>
      <c r="D132" s="25"/>
      <c r="E132" s="25" t="s">
        <v>1149</v>
      </c>
      <c r="F132" s="27">
        <v>41562</v>
      </c>
      <c r="G132" s="25" t="s">
        <v>1150</v>
      </c>
    </row>
    <row r="133" spans="1:7" x14ac:dyDescent="0.35">
      <c r="A133" s="38">
        <v>9660</v>
      </c>
      <c r="B133" s="28" t="s">
        <v>1278</v>
      </c>
      <c r="C133" s="25" t="s">
        <v>16</v>
      </c>
      <c r="D133" s="25"/>
      <c r="E133" s="25" t="s">
        <v>1149</v>
      </c>
      <c r="F133" s="27">
        <v>41562</v>
      </c>
      <c r="G133" s="25" t="s">
        <v>1150</v>
      </c>
    </row>
    <row r="134" spans="1:7" x14ac:dyDescent="0.35">
      <c r="A134" s="38">
        <v>9670</v>
      </c>
      <c r="B134" s="28" t="s">
        <v>1279</v>
      </c>
      <c r="C134" s="25" t="s">
        <v>16</v>
      </c>
      <c r="D134" s="25"/>
      <c r="E134" s="25" t="s">
        <v>1149</v>
      </c>
      <c r="F134" s="27">
        <v>41562</v>
      </c>
      <c r="G134" s="25" t="s">
        <v>1150</v>
      </c>
    </row>
    <row r="135" spans="1:7" x14ac:dyDescent="0.35">
      <c r="A135" s="38">
        <v>18470</v>
      </c>
      <c r="B135" s="28" t="s">
        <v>1280</v>
      </c>
      <c r="C135" s="25" t="s">
        <v>16</v>
      </c>
      <c r="D135" s="25"/>
      <c r="E135" s="25" t="s">
        <v>1281</v>
      </c>
      <c r="F135" s="27">
        <v>41773</v>
      </c>
      <c r="G135" s="25" t="s">
        <v>1282</v>
      </c>
    </row>
    <row r="136" spans="1:7" x14ac:dyDescent="0.35">
      <c r="A136" s="38">
        <v>18475</v>
      </c>
      <c r="B136" s="28" t="s">
        <v>1283</v>
      </c>
      <c r="C136" s="25" t="s">
        <v>16</v>
      </c>
      <c r="D136" s="25"/>
      <c r="E136" s="25" t="s">
        <v>1281</v>
      </c>
      <c r="F136" s="27">
        <v>41572</v>
      </c>
      <c r="G136" s="25" t="s">
        <v>1282</v>
      </c>
    </row>
    <row r="137" spans="1:7" x14ac:dyDescent="0.35">
      <c r="A137" s="38">
        <v>18480</v>
      </c>
      <c r="B137" s="28" t="s">
        <v>1284</v>
      </c>
      <c r="C137" s="25" t="s">
        <v>16</v>
      </c>
      <c r="D137" s="25"/>
      <c r="E137" s="25" t="s">
        <v>1281</v>
      </c>
      <c r="F137" s="27">
        <v>41572</v>
      </c>
      <c r="G137" s="25" t="s">
        <v>1282</v>
      </c>
    </row>
    <row r="138" spans="1:7" x14ac:dyDescent="0.35">
      <c r="A138" s="38">
        <v>18485</v>
      </c>
      <c r="B138" s="28" t="s">
        <v>1285</v>
      </c>
      <c r="C138" s="25" t="s">
        <v>16</v>
      </c>
      <c r="D138" s="25"/>
      <c r="E138" s="25" t="s">
        <v>1281</v>
      </c>
      <c r="F138" s="27">
        <v>41572</v>
      </c>
      <c r="G138" s="25" t="s">
        <v>1282</v>
      </c>
    </row>
    <row r="139" spans="1:7" x14ac:dyDescent="0.35">
      <c r="A139" s="38">
        <v>18490</v>
      </c>
      <c r="B139" s="28" t="s">
        <v>1286</v>
      </c>
      <c r="C139" s="25" t="s">
        <v>16</v>
      </c>
      <c r="D139" s="25"/>
      <c r="E139" s="25" t="s">
        <v>1281</v>
      </c>
      <c r="F139" s="27">
        <v>41572</v>
      </c>
      <c r="G139" s="25" t="s">
        <v>1282</v>
      </c>
    </row>
    <row r="140" spans="1:7" x14ac:dyDescent="0.35">
      <c r="A140" s="38">
        <v>18495</v>
      </c>
      <c r="B140" s="28" t="s">
        <v>1287</v>
      </c>
      <c r="C140" s="25" t="s">
        <v>16</v>
      </c>
      <c r="D140" s="25"/>
      <c r="E140" s="25" t="s">
        <v>1281</v>
      </c>
      <c r="F140" s="27">
        <v>41572</v>
      </c>
      <c r="G140" s="25" t="s">
        <v>1282</v>
      </c>
    </row>
    <row r="141" spans="1:7" x14ac:dyDescent="0.35">
      <c r="A141" s="38">
        <v>20000</v>
      </c>
      <c r="B141" s="28" t="s">
        <v>1288</v>
      </c>
      <c r="C141" s="25" t="s">
        <v>16</v>
      </c>
      <c r="D141" s="25"/>
      <c r="E141" s="25" t="s">
        <v>1281</v>
      </c>
      <c r="F141" s="27">
        <v>41562</v>
      </c>
      <c r="G141" s="25" t="s">
        <v>1282</v>
      </c>
    </row>
    <row r="142" spans="1:7" x14ac:dyDescent="0.35">
      <c r="A142" s="38">
        <v>20005</v>
      </c>
      <c r="B142" s="28" t="s">
        <v>1289</v>
      </c>
      <c r="C142" s="25" t="s">
        <v>16</v>
      </c>
      <c r="D142" s="25"/>
      <c r="E142" s="25" t="s">
        <v>1281</v>
      </c>
      <c r="F142" s="27">
        <v>41562</v>
      </c>
      <c r="G142" s="25" t="s">
        <v>1282</v>
      </c>
    </row>
    <row r="143" spans="1:7" x14ac:dyDescent="0.35">
      <c r="A143" s="38">
        <v>20100</v>
      </c>
      <c r="B143" s="28" t="s">
        <v>1290</v>
      </c>
      <c r="C143" s="25" t="s">
        <v>16</v>
      </c>
      <c r="D143" s="25"/>
      <c r="E143" s="25" t="s">
        <v>1281</v>
      </c>
      <c r="F143" s="27">
        <v>41562</v>
      </c>
      <c r="G143" s="25" t="s">
        <v>1282</v>
      </c>
    </row>
    <row r="144" spans="1:7" x14ac:dyDescent="0.35">
      <c r="A144" s="38">
        <v>20200</v>
      </c>
      <c r="B144" s="28" t="s">
        <v>1291</v>
      </c>
      <c r="C144" s="25" t="s">
        <v>16</v>
      </c>
      <c r="D144" s="25"/>
      <c r="E144" s="25" t="s">
        <v>1281</v>
      </c>
      <c r="F144" s="27">
        <v>41562</v>
      </c>
      <c r="G144" s="25" t="s">
        <v>1282</v>
      </c>
    </row>
    <row r="145" spans="1:7" x14ac:dyDescent="0.35">
      <c r="A145" s="38">
        <v>20300</v>
      </c>
      <c r="B145" s="28" t="s">
        <v>1292</v>
      </c>
      <c r="C145" s="25" t="s">
        <v>16</v>
      </c>
      <c r="D145" s="25"/>
      <c r="E145" s="25" t="s">
        <v>1281</v>
      </c>
      <c r="F145" s="27">
        <v>41562</v>
      </c>
      <c r="G145" s="25" t="s">
        <v>1282</v>
      </c>
    </row>
    <row r="146" spans="1:7" x14ac:dyDescent="0.35">
      <c r="A146" s="38">
        <v>20400</v>
      </c>
      <c r="B146" s="28" t="s">
        <v>1293</v>
      </c>
      <c r="C146" s="25" t="s">
        <v>16</v>
      </c>
      <c r="D146" s="25"/>
      <c r="E146" s="25" t="s">
        <v>1281</v>
      </c>
      <c r="F146" s="27">
        <v>41562</v>
      </c>
      <c r="G146" s="25" t="s">
        <v>1282</v>
      </c>
    </row>
    <row r="147" spans="1:7" x14ac:dyDescent="0.35">
      <c r="A147" s="38">
        <v>20600</v>
      </c>
      <c r="B147" s="28" t="s">
        <v>1294</v>
      </c>
      <c r="C147" s="25" t="s">
        <v>16</v>
      </c>
      <c r="D147" s="25"/>
      <c r="E147" s="25" t="s">
        <v>1281</v>
      </c>
      <c r="F147" s="27">
        <v>41562</v>
      </c>
      <c r="G147" s="25" t="s">
        <v>1282</v>
      </c>
    </row>
    <row r="148" spans="1:7" x14ac:dyDescent="0.35">
      <c r="A148" s="38">
        <v>20671</v>
      </c>
      <c r="B148" s="28" t="s">
        <v>1295</v>
      </c>
      <c r="C148" s="25" t="s">
        <v>16</v>
      </c>
      <c r="D148" s="25"/>
      <c r="E148" s="25" t="s">
        <v>1281</v>
      </c>
      <c r="F148" s="27">
        <v>41572</v>
      </c>
      <c r="G148" s="25" t="s">
        <v>1282</v>
      </c>
    </row>
    <row r="149" spans="1:7" x14ac:dyDescent="0.35">
      <c r="A149" s="38">
        <v>20681</v>
      </c>
      <c r="B149" s="28" t="s">
        <v>1296</v>
      </c>
      <c r="C149" s="25" t="s">
        <v>16</v>
      </c>
      <c r="D149" s="25"/>
      <c r="E149" s="25" t="s">
        <v>1281</v>
      </c>
      <c r="F149" s="27">
        <v>41562</v>
      </c>
      <c r="G149" s="25" t="s">
        <v>1282</v>
      </c>
    </row>
    <row r="150" spans="1:7" x14ac:dyDescent="0.35">
      <c r="A150" s="38">
        <v>20682</v>
      </c>
      <c r="B150" s="28" t="s">
        <v>1297</v>
      </c>
      <c r="C150" s="25" t="s">
        <v>16</v>
      </c>
      <c r="D150" s="25"/>
      <c r="E150" s="25" t="s">
        <v>1281</v>
      </c>
      <c r="F150" s="27">
        <v>41562</v>
      </c>
      <c r="G150" s="25" t="s">
        <v>1282</v>
      </c>
    </row>
    <row r="151" spans="1:7" x14ac:dyDescent="0.35">
      <c r="A151" s="38">
        <v>20683</v>
      </c>
      <c r="B151" s="28" t="s">
        <v>1298</v>
      </c>
      <c r="C151" s="25" t="s">
        <v>16</v>
      </c>
      <c r="D151" s="25"/>
      <c r="E151" s="25" t="s">
        <v>1281</v>
      </c>
      <c r="F151" s="27">
        <v>41562</v>
      </c>
      <c r="G151" s="25" t="s">
        <v>1282</v>
      </c>
    </row>
    <row r="152" spans="1:7" x14ac:dyDescent="0.35">
      <c r="A152" s="38">
        <v>20684</v>
      </c>
      <c r="B152" s="28" t="s">
        <v>1299</v>
      </c>
      <c r="C152" s="25" t="s">
        <v>16</v>
      </c>
      <c r="D152" s="25"/>
      <c r="E152" s="25" t="s">
        <v>1281</v>
      </c>
      <c r="F152" s="27">
        <v>41562</v>
      </c>
      <c r="G152" s="25" t="s">
        <v>1282</v>
      </c>
    </row>
    <row r="153" spans="1:7" x14ac:dyDescent="0.35">
      <c r="A153" s="38">
        <v>20691</v>
      </c>
      <c r="B153" s="28" t="s">
        <v>1300</v>
      </c>
      <c r="C153" s="25" t="s">
        <v>16</v>
      </c>
      <c r="D153" s="25"/>
      <c r="E153" s="25" t="s">
        <v>1281</v>
      </c>
      <c r="F153" s="27">
        <v>41562</v>
      </c>
      <c r="G153" s="25" t="s">
        <v>1282</v>
      </c>
    </row>
    <row r="154" spans="1:7" x14ac:dyDescent="0.35">
      <c r="A154" s="38">
        <v>20700</v>
      </c>
      <c r="B154" s="28" t="s">
        <v>1301</v>
      </c>
      <c r="C154" s="25" t="s">
        <v>16</v>
      </c>
      <c r="D154" s="25"/>
      <c r="E154" s="25" t="s">
        <v>1281</v>
      </c>
      <c r="F154" s="27">
        <v>41562</v>
      </c>
      <c r="G154" s="25" t="s">
        <v>1282</v>
      </c>
    </row>
    <row r="155" spans="1:7" x14ac:dyDescent="0.35">
      <c r="A155" s="38">
        <v>21000</v>
      </c>
      <c r="B155" s="28" t="s">
        <v>1302</v>
      </c>
      <c r="C155" s="25" t="s">
        <v>16</v>
      </c>
      <c r="D155" s="25"/>
      <c r="E155" s="25" t="s">
        <v>1281</v>
      </c>
      <c r="F155" s="27">
        <v>41562</v>
      </c>
      <c r="G155" s="25" t="s">
        <v>1282</v>
      </c>
    </row>
    <row r="156" spans="1:7" x14ac:dyDescent="0.35">
      <c r="A156" s="38">
        <v>21100</v>
      </c>
      <c r="B156" s="28" t="s">
        <v>1303</v>
      </c>
      <c r="C156" s="25" t="s">
        <v>16</v>
      </c>
      <c r="D156" s="25"/>
      <c r="E156" s="25" t="s">
        <v>1281</v>
      </c>
      <c r="F156" s="27">
        <v>41562</v>
      </c>
      <c r="G156" s="25" t="s">
        <v>1282</v>
      </c>
    </row>
    <row r="157" spans="1:7" x14ac:dyDescent="0.35">
      <c r="A157" s="38">
        <v>21800</v>
      </c>
      <c r="B157" s="28" t="s">
        <v>1304</v>
      </c>
      <c r="C157" s="25" t="s">
        <v>16</v>
      </c>
      <c r="D157" s="25"/>
      <c r="E157" s="25" t="s">
        <v>1281</v>
      </c>
      <c r="F157" s="27">
        <v>41821</v>
      </c>
      <c r="G157" s="25" t="s">
        <v>1282</v>
      </c>
    </row>
    <row r="158" spans="1:7" x14ac:dyDescent="0.35">
      <c r="A158" s="38">
        <v>21805</v>
      </c>
      <c r="B158" s="28" t="s">
        <v>1305</v>
      </c>
      <c r="C158" s="25" t="s">
        <v>16</v>
      </c>
      <c r="D158" s="25"/>
      <c r="E158" s="25" t="s">
        <v>1281</v>
      </c>
      <c r="F158" s="27">
        <v>43088</v>
      </c>
      <c r="G158" s="25" t="s">
        <v>1282</v>
      </c>
    </row>
    <row r="159" spans="1:7" x14ac:dyDescent="0.35">
      <c r="A159" s="38">
        <v>22110</v>
      </c>
      <c r="B159" s="28" t="s">
        <v>1306</v>
      </c>
      <c r="C159" s="25" t="s">
        <v>16</v>
      </c>
      <c r="D159" s="25"/>
      <c r="E159" s="25" t="s">
        <v>1281</v>
      </c>
      <c r="F159" s="27">
        <v>41562</v>
      </c>
      <c r="G159" s="25" t="s">
        <v>1282</v>
      </c>
    </row>
    <row r="160" spans="1:7" x14ac:dyDescent="0.35">
      <c r="A160" s="38">
        <v>22200</v>
      </c>
      <c r="B160" s="28" t="s">
        <v>1307</v>
      </c>
      <c r="C160" s="25" t="s">
        <v>16</v>
      </c>
      <c r="D160" s="25"/>
      <c r="E160" s="25" t="s">
        <v>1281</v>
      </c>
      <c r="F160" s="27">
        <v>41562</v>
      </c>
      <c r="G160" s="25" t="s">
        <v>1282</v>
      </c>
    </row>
    <row r="161" spans="1:7" x14ac:dyDescent="0.35">
      <c r="A161" s="38">
        <v>22250</v>
      </c>
      <c r="B161" s="28" t="s">
        <v>1308</v>
      </c>
      <c r="C161" s="25" t="s">
        <v>16</v>
      </c>
      <c r="D161" s="25"/>
      <c r="E161" s="25" t="s">
        <v>1281</v>
      </c>
      <c r="F161" s="27">
        <v>41562</v>
      </c>
      <c r="G161" s="25" t="s">
        <v>1282</v>
      </c>
    </row>
    <row r="162" spans="1:7" x14ac:dyDescent="0.35">
      <c r="A162" s="38">
        <v>22260</v>
      </c>
      <c r="B162" s="28" t="s">
        <v>1309</v>
      </c>
      <c r="C162" s="25" t="s">
        <v>16</v>
      </c>
      <c r="D162" s="25"/>
      <c r="E162" s="25" t="s">
        <v>1281</v>
      </c>
      <c r="F162" s="27">
        <v>41562</v>
      </c>
      <c r="G162" s="25" t="s">
        <v>1282</v>
      </c>
    </row>
    <row r="163" spans="1:7" x14ac:dyDescent="0.35">
      <c r="A163" s="38">
        <v>22270</v>
      </c>
      <c r="B163" s="28" t="s">
        <v>1310</v>
      </c>
      <c r="C163" s="25" t="s">
        <v>16</v>
      </c>
      <c r="D163" s="25"/>
      <c r="E163" s="25" t="s">
        <v>1281</v>
      </c>
      <c r="F163" s="27">
        <v>41562</v>
      </c>
      <c r="G163" s="25" t="s">
        <v>1282</v>
      </c>
    </row>
    <row r="164" spans="1:7" x14ac:dyDescent="0.35">
      <c r="A164" s="38">
        <v>22310</v>
      </c>
      <c r="B164" s="28" t="s">
        <v>1311</v>
      </c>
      <c r="C164" s="25" t="s">
        <v>16</v>
      </c>
      <c r="D164" s="25"/>
      <c r="E164" s="25" t="s">
        <v>1281</v>
      </c>
      <c r="F164" s="27">
        <v>41562</v>
      </c>
      <c r="G164" s="25" t="s">
        <v>1282</v>
      </c>
    </row>
    <row r="165" spans="1:7" x14ac:dyDescent="0.35">
      <c r="A165" s="38">
        <v>22320</v>
      </c>
      <c r="B165" s="28" t="s">
        <v>1312</v>
      </c>
      <c r="C165" s="25" t="s">
        <v>16</v>
      </c>
      <c r="D165" s="25"/>
      <c r="E165" s="25" t="s">
        <v>1281</v>
      </c>
      <c r="F165" s="27">
        <v>41562</v>
      </c>
      <c r="G165" s="25" t="s">
        <v>1282</v>
      </c>
    </row>
    <row r="166" spans="1:7" x14ac:dyDescent="0.35">
      <c r="A166" s="38">
        <v>23000</v>
      </c>
      <c r="B166" s="28" t="s">
        <v>1313</v>
      </c>
      <c r="C166" s="25" t="s">
        <v>16</v>
      </c>
      <c r="D166" s="25"/>
      <c r="E166" s="25" t="s">
        <v>1281</v>
      </c>
      <c r="F166" s="27">
        <v>41821</v>
      </c>
      <c r="G166" s="25" t="s">
        <v>1282</v>
      </c>
    </row>
    <row r="167" spans="1:7" x14ac:dyDescent="0.35">
      <c r="A167" s="38">
        <v>23005</v>
      </c>
      <c r="B167" s="28" t="s">
        <v>1314</v>
      </c>
      <c r="C167" s="25" t="s">
        <v>16</v>
      </c>
      <c r="D167" s="25"/>
      <c r="E167" s="25" t="s">
        <v>1281</v>
      </c>
      <c r="F167" s="27">
        <v>43088</v>
      </c>
      <c r="G167" s="25" t="s">
        <v>1282</v>
      </c>
    </row>
    <row r="168" spans="1:7" x14ac:dyDescent="0.35">
      <c r="A168" s="38">
        <v>23100</v>
      </c>
      <c r="B168" s="28" t="s">
        <v>1315</v>
      </c>
      <c r="C168" s="25" t="s">
        <v>16</v>
      </c>
      <c r="D168" s="25"/>
      <c r="E168" s="25" t="s">
        <v>1281</v>
      </c>
      <c r="F168" s="27">
        <v>41562</v>
      </c>
      <c r="G168" s="25" t="s">
        <v>1282</v>
      </c>
    </row>
    <row r="169" spans="1:7" x14ac:dyDescent="0.35">
      <c r="A169" s="38">
        <v>23120</v>
      </c>
      <c r="B169" s="28" t="s">
        <v>1316</v>
      </c>
      <c r="C169" s="25" t="s">
        <v>16</v>
      </c>
      <c r="D169" s="25"/>
      <c r="E169" s="25" t="s">
        <v>1281</v>
      </c>
      <c r="F169" s="27">
        <v>41562</v>
      </c>
      <c r="G169" s="25" t="s">
        <v>1282</v>
      </c>
    </row>
    <row r="170" spans="1:7" x14ac:dyDescent="0.35">
      <c r="A170" s="38">
        <v>23200</v>
      </c>
      <c r="B170" s="28" t="s">
        <v>1317</v>
      </c>
      <c r="C170" s="25" t="s">
        <v>16</v>
      </c>
      <c r="D170" s="25"/>
      <c r="E170" s="25" t="s">
        <v>1281</v>
      </c>
      <c r="F170" s="27">
        <v>41562</v>
      </c>
      <c r="G170" s="25" t="s">
        <v>1282</v>
      </c>
    </row>
    <row r="171" spans="1:7" x14ac:dyDescent="0.35">
      <c r="A171" s="38">
        <v>23300</v>
      </c>
      <c r="B171" s="28" t="s">
        <v>1318</v>
      </c>
      <c r="C171" s="25" t="s">
        <v>16</v>
      </c>
      <c r="D171" s="25"/>
      <c r="E171" s="25" t="s">
        <v>1281</v>
      </c>
      <c r="F171" s="27">
        <v>41562</v>
      </c>
      <c r="G171" s="25" t="s">
        <v>1282</v>
      </c>
    </row>
    <row r="172" spans="1:7" x14ac:dyDescent="0.35">
      <c r="A172" s="38">
        <v>24100</v>
      </c>
      <c r="B172" s="28" t="s">
        <v>1319</v>
      </c>
      <c r="C172" s="25" t="s">
        <v>16</v>
      </c>
      <c r="D172" s="25"/>
      <c r="E172" s="25" t="s">
        <v>1281</v>
      </c>
      <c r="F172" s="27">
        <v>41562</v>
      </c>
      <c r="G172" s="25" t="s">
        <v>1282</v>
      </c>
    </row>
    <row r="173" spans="1:7" x14ac:dyDescent="0.35">
      <c r="A173" s="38">
        <v>24110</v>
      </c>
      <c r="B173" s="28" t="s">
        <v>1320</v>
      </c>
      <c r="C173" s="25" t="s">
        <v>16</v>
      </c>
      <c r="D173" s="25"/>
      <c r="E173" s="25" t="s">
        <v>1281</v>
      </c>
      <c r="F173" s="27">
        <v>41562</v>
      </c>
      <c r="G173" s="25" t="s">
        <v>1282</v>
      </c>
    </row>
    <row r="174" spans="1:7" x14ac:dyDescent="0.35">
      <c r="A174" s="38">
        <v>24400</v>
      </c>
      <c r="B174" s="28" t="s">
        <v>1321</v>
      </c>
      <c r="C174" s="25" t="s">
        <v>16</v>
      </c>
      <c r="D174" s="25"/>
      <c r="E174" s="25" t="s">
        <v>1281</v>
      </c>
      <c r="F174" s="27">
        <v>41562</v>
      </c>
      <c r="G174" s="25" t="s">
        <v>1282</v>
      </c>
    </row>
    <row r="175" spans="1:7" x14ac:dyDescent="0.35">
      <c r="A175" s="38">
        <v>24410</v>
      </c>
      <c r="B175" s="28" t="s">
        <v>1322</v>
      </c>
      <c r="C175" s="25" t="s">
        <v>16</v>
      </c>
      <c r="D175" s="25"/>
      <c r="E175" s="25" t="s">
        <v>1281</v>
      </c>
      <c r="F175" s="27">
        <v>41562</v>
      </c>
      <c r="G175" s="25" t="s">
        <v>1282</v>
      </c>
    </row>
    <row r="176" spans="1:7" x14ac:dyDescent="0.35">
      <c r="A176" s="38">
        <v>24900</v>
      </c>
      <c r="B176" s="28" t="s">
        <v>1323</v>
      </c>
      <c r="C176" s="25" t="s">
        <v>16</v>
      </c>
      <c r="D176" s="25"/>
      <c r="E176" s="25" t="s">
        <v>1281</v>
      </c>
      <c r="F176" s="27">
        <v>41562</v>
      </c>
      <c r="G176" s="25" t="s">
        <v>1282</v>
      </c>
    </row>
    <row r="177" spans="1:7" x14ac:dyDescent="0.35">
      <c r="A177" s="38">
        <v>25000</v>
      </c>
      <c r="B177" s="28" t="s">
        <v>1324</v>
      </c>
      <c r="C177" s="25" t="s">
        <v>16</v>
      </c>
      <c r="D177" s="25"/>
      <c r="E177" s="25" t="s">
        <v>1281</v>
      </c>
      <c r="F177" s="27">
        <v>41562</v>
      </c>
      <c r="G177" s="25" t="s">
        <v>1282</v>
      </c>
    </row>
    <row r="178" spans="1:7" x14ac:dyDescent="0.35">
      <c r="A178" s="38">
        <v>25100</v>
      </c>
      <c r="B178" s="28" t="s">
        <v>1325</v>
      </c>
      <c r="C178" s="25" t="s">
        <v>16</v>
      </c>
      <c r="D178" s="25"/>
      <c r="E178" s="25" t="s">
        <v>1281</v>
      </c>
      <c r="F178" s="27">
        <v>41562</v>
      </c>
      <c r="G178" s="25" t="s">
        <v>1282</v>
      </c>
    </row>
    <row r="179" spans="1:7" x14ac:dyDescent="0.35">
      <c r="A179" s="38">
        <v>25200</v>
      </c>
      <c r="B179" s="28" t="s">
        <v>1326</v>
      </c>
      <c r="C179" s="25" t="s">
        <v>16</v>
      </c>
      <c r="D179" s="25"/>
      <c r="E179" s="25" t="s">
        <v>1281</v>
      </c>
      <c r="F179" s="27">
        <v>41562</v>
      </c>
      <c r="G179" s="25" t="s">
        <v>1282</v>
      </c>
    </row>
    <row r="180" spans="1:7" x14ac:dyDescent="0.35">
      <c r="A180" s="38">
        <v>25300</v>
      </c>
      <c r="B180" s="28" t="s">
        <v>1327</v>
      </c>
      <c r="C180" s="25" t="s">
        <v>16</v>
      </c>
      <c r="D180" s="25"/>
      <c r="E180" s="25" t="s">
        <v>1281</v>
      </c>
      <c r="F180" s="27">
        <v>41562</v>
      </c>
      <c r="G180" s="25" t="s">
        <v>1282</v>
      </c>
    </row>
    <row r="181" spans="1:7" x14ac:dyDescent="0.35">
      <c r="A181" s="38">
        <v>25305</v>
      </c>
      <c r="B181" s="28" t="s">
        <v>1328</v>
      </c>
      <c r="C181" s="25" t="s">
        <v>16</v>
      </c>
      <c r="D181" s="25"/>
      <c r="E181" s="25" t="s">
        <v>1281</v>
      </c>
      <c r="F181" s="27">
        <v>43088</v>
      </c>
      <c r="G181" s="25" t="s">
        <v>1282</v>
      </c>
    </row>
    <row r="182" spans="1:7" x14ac:dyDescent="0.35">
      <c r="A182" s="38">
        <v>26200</v>
      </c>
      <c r="B182" s="28" t="s">
        <v>1329</v>
      </c>
      <c r="C182" s="25" t="s">
        <v>16</v>
      </c>
      <c r="D182" s="25"/>
      <c r="E182" s="25" t="s">
        <v>1281</v>
      </c>
      <c r="F182" s="27">
        <v>41821</v>
      </c>
      <c r="G182" s="25" t="s">
        <v>1282</v>
      </c>
    </row>
    <row r="183" spans="1:7" x14ac:dyDescent="0.35">
      <c r="A183" s="38">
        <v>26205</v>
      </c>
      <c r="B183" s="28" t="s">
        <v>1330</v>
      </c>
      <c r="C183" s="25" t="s">
        <v>16</v>
      </c>
      <c r="D183" s="25"/>
      <c r="E183" s="25" t="s">
        <v>1281</v>
      </c>
      <c r="F183" s="27">
        <v>43088</v>
      </c>
      <c r="G183" s="25" t="s">
        <v>1282</v>
      </c>
    </row>
    <row r="184" spans="1:7" x14ac:dyDescent="0.35">
      <c r="A184" s="38">
        <v>26345</v>
      </c>
      <c r="B184" s="28" t="s">
        <v>1331</v>
      </c>
      <c r="C184" s="25" t="s">
        <v>1332</v>
      </c>
      <c r="D184" s="25"/>
      <c r="E184" s="25" t="s">
        <v>1281</v>
      </c>
      <c r="F184" s="27">
        <v>41759</v>
      </c>
      <c r="G184" s="25" t="s">
        <v>1282</v>
      </c>
    </row>
    <row r="185" spans="1:7" x14ac:dyDescent="0.35">
      <c r="A185" s="38" t="s">
        <v>1333</v>
      </c>
      <c r="B185" s="28" t="s">
        <v>1334</v>
      </c>
      <c r="C185" s="25" t="s">
        <v>16</v>
      </c>
      <c r="D185" s="25"/>
      <c r="E185" s="25" t="s">
        <v>1281</v>
      </c>
      <c r="F185" s="27">
        <v>41562</v>
      </c>
      <c r="G185" s="25" t="s">
        <v>1282</v>
      </c>
    </row>
    <row r="186" spans="1:7" x14ac:dyDescent="0.35">
      <c r="A186" s="38" t="s">
        <v>1335</v>
      </c>
      <c r="B186" s="28" t="s">
        <v>1336</v>
      </c>
      <c r="C186" s="25" t="s">
        <v>16</v>
      </c>
      <c r="D186" s="25"/>
      <c r="E186" s="25" t="s">
        <v>1281</v>
      </c>
      <c r="F186" s="27">
        <v>41562</v>
      </c>
      <c r="G186" s="25" t="s">
        <v>1282</v>
      </c>
    </row>
    <row r="187" spans="1:7" x14ac:dyDescent="0.35">
      <c r="A187" s="38" t="s">
        <v>1337</v>
      </c>
      <c r="B187" s="28" t="s">
        <v>1338</v>
      </c>
      <c r="C187" s="25" t="s">
        <v>16</v>
      </c>
      <c r="D187" s="25"/>
      <c r="E187" s="25" t="s">
        <v>1281</v>
      </c>
      <c r="F187" s="27">
        <v>41562</v>
      </c>
      <c r="G187" s="25" t="s">
        <v>1282</v>
      </c>
    </row>
    <row r="188" spans="1:7" x14ac:dyDescent="0.35">
      <c r="A188" s="38" t="s">
        <v>1339</v>
      </c>
      <c r="B188" s="28" t="s">
        <v>1340</v>
      </c>
      <c r="C188" s="25" t="s">
        <v>16</v>
      </c>
      <c r="D188" s="25"/>
      <c r="E188" s="25" t="s">
        <v>1281</v>
      </c>
      <c r="F188" s="27">
        <v>41562</v>
      </c>
      <c r="G188" s="25" t="s">
        <v>1282</v>
      </c>
    </row>
    <row r="189" spans="1:7" x14ac:dyDescent="0.35">
      <c r="A189" s="38" t="s">
        <v>1341</v>
      </c>
      <c r="B189" s="28" t="s">
        <v>1342</v>
      </c>
      <c r="C189" s="25" t="s">
        <v>16</v>
      </c>
      <c r="D189" s="25"/>
      <c r="E189" s="25" t="s">
        <v>1281</v>
      </c>
      <c r="F189" s="27">
        <v>41562</v>
      </c>
      <c r="G189" s="25" t="s">
        <v>1282</v>
      </c>
    </row>
    <row r="190" spans="1:7" x14ac:dyDescent="0.35">
      <c r="A190" s="38" t="s">
        <v>1343</v>
      </c>
      <c r="B190" s="28" t="s">
        <v>1344</v>
      </c>
      <c r="C190" s="25" t="s">
        <v>16</v>
      </c>
      <c r="D190" s="25"/>
      <c r="E190" s="25" t="s">
        <v>1281</v>
      </c>
      <c r="F190" s="27">
        <v>41562</v>
      </c>
      <c r="G190" s="25" t="s">
        <v>1282</v>
      </c>
    </row>
    <row r="191" spans="1:7" x14ac:dyDescent="0.35">
      <c r="A191" s="38" t="s">
        <v>1345</v>
      </c>
      <c r="B191" s="28" t="s">
        <v>1346</v>
      </c>
      <c r="C191" s="25" t="s">
        <v>16</v>
      </c>
      <c r="D191" s="25"/>
      <c r="E191" s="25" t="s">
        <v>1281</v>
      </c>
      <c r="F191" s="27">
        <v>41562</v>
      </c>
      <c r="G191" s="25" t="s">
        <v>1282</v>
      </c>
    </row>
    <row r="192" spans="1:7" x14ac:dyDescent="0.35">
      <c r="A192" s="38" t="s">
        <v>1347</v>
      </c>
      <c r="B192" s="28" t="s">
        <v>1348</v>
      </c>
      <c r="C192" s="25" t="s">
        <v>16</v>
      </c>
      <c r="D192" s="25"/>
      <c r="E192" s="25" t="s">
        <v>1281</v>
      </c>
      <c r="F192" s="27">
        <v>41562</v>
      </c>
      <c r="G192" s="25" t="s">
        <v>1282</v>
      </c>
    </row>
    <row r="193" spans="1:7" x14ac:dyDescent="0.35">
      <c r="A193" s="38" t="s">
        <v>1349</v>
      </c>
      <c r="B193" s="28" t="s">
        <v>1350</v>
      </c>
      <c r="C193" s="25" t="s">
        <v>16</v>
      </c>
      <c r="D193" s="25"/>
      <c r="E193" s="25" t="s">
        <v>1281</v>
      </c>
      <c r="F193" s="27">
        <v>42338</v>
      </c>
      <c r="G193" s="25" t="s">
        <v>1282</v>
      </c>
    </row>
    <row r="194" spans="1:7" x14ac:dyDescent="0.35">
      <c r="A194" s="38" t="s">
        <v>1351</v>
      </c>
      <c r="B194" s="28" t="s">
        <v>1352</v>
      </c>
      <c r="C194" s="25" t="s">
        <v>16</v>
      </c>
      <c r="D194" s="25"/>
      <c r="E194" s="25" t="s">
        <v>1281</v>
      </c>
      <c r="F194" s="27">
        <v>42338</v>
      </c>
      <c r="G194" s="25" t="s">
        <v>1282</v>
      </c>
    </row>
    <row r="195" spans="1:7" x14ac:dyDescent="0.35">
      <c r="A195" s="38" t="s">
        <v>1353</v>
      </c>
      <c r="B195" s="28" t="s">
        <v>1354</v>
      </c>
      <c r="C195" s="25" t="s">
        <v>16</v>
      </c>
      <c r="D195" s="25"/>
      <c r="E195" s="25" t="s">
        <v>1281</v>
      </c>
      <c r="F195" s="27">
        <v>41562</v>
      </c>
      <c r="G195" s="25" t="s">
        <v>1282</v>
      </c>
    </row>
    <row r="196" spans="1:7" x14ac:dyDescent="0.35">
      <c r="A196" s="38" t="s">
        <v>1355</v>
      </c>
      <c r="B196" s="28" t="s">
        <v>1356</v>
      </c>
      <c r="C196" s="25" t="s">
        <v>16</v>
      </c>
      <c r="D196" s="25"/>
      <c r="E196" s="25" t="s">
        <v>1281</v>
      </c>
      <c r="F196" s="27">
        <v>41562</v>
      </c>
      <c r="G196" s="25" t="s">
        <v>1282</v>
      </c>
    </row>
    <row r="197" spans="1:7" x14ac:dyDescent="0.35">
      <c r="A197" s="38" t="s">
        <v>1357</v>
      </c>
      <c r="B197" s="28" t="s">
        <v>1358</v>
      </c>
      <c r="C197" s="25" t="s">
        <v>16</v>
      </c>
      <c r="D197" s="25"/>
      <c r="E197" s="25" t="s">
        <v>1281</v>
      </c>
      <c r="F197" s="27">
        <v>41562</v>
      </c>
      <c r="G197" s="25" t="s">
        <v>1282</v>
      </c>
    </row>
    <row r="198" spans="1:7" x14ac:dyDescent="0.35">
      <c r="A198" s="38" t="s">
        <v>1359</v>
      </c>
      <c r="B198" s="28" t="s">
        <v>1360</v>
      </c>
      <c r="C198" s="25" t="s">
        <v>16</v>
      </c>
      <c r="D198" s="25"/>
      <c r="E198" s="25" t="s">
        <v>1281</v>
      </c>
      <c r="F198" s="27">
        <v>41562</v>
      </c>
      <c r="G198" s="25" t="s">
        <v>1282</v>
      </c>
    </row>
    <row r="199" spans="1:7" x14ac:dyDescent="0.35">
      <c r="A199" s="38" t="s">
        <v>1361</v>
      </c>
      <c r="B199" s="28" t="s">
        <v>1362</v>
      </c>
      <c r="C199" s="25" t="s">
        <v>16</v>
      </c>
      <c r="D199" s="25"/>
      <c r="E199" s="25" t="s">
        <v>1281</v>
      </c>
      <c r="F199" s="27">
        <v>41562</v>
      </c>
      <c r="G199" s="25" t="s">
        <v>1282</v>
      </c>
    </row>
    <row r="200" spans="1:7" x14ac:dyDescent="0.35">
      <c r="A200" s="38" t="s">
        <v>1363</v>
      </c>
      <c r="B200" s="28" t="s">
        <v>1364</v>
      </c>
      <c r="C200" s="25" t="s">
        <v>16</v>
      </c>
      <c r="D200" s="25"/>
      <c r="E200" s="25" t="s">
        <v>1281</v>
      </c>
      <c r="F200" s="27">
        <v>41562</v>
      </c>
      <c r="G200" s="25" t="s">
        <v>1282</v>
      </c>
    </row>
    <row r="201" spans="1:7" x14ac:dyDescent="0.35">
      <c r="A201" s="38" t="s">
        <v>1365</v>
      </c>
      <c r="B201" s="28" t="s">
        <v>1366</v>
      </c>
      <c r="C201" s="25" t="s">
        <v>16</v>
      </c>
      <c r="D201" s="25"/>
      <c r="E201" s="25" t="s">
        <v>1281</v>
      </c>
      <c r="F201" s="27">
        <v>41820</v>
      </c>
      <c r="G201" s="25" t="s">
        <v>1282</v>
      </c>
    </row>
    <row r="202" spans="1:7" x14ac:dyDescent="0.35">
      <c r="A202" s="38" t="s">
        <v>1367</v>
      </c>
      <c r="B202" s="28" t="s">
        <v>1368</v>
      </c>
      <c r="C202" s="25" t="s">
        <v>16</v>
      </c>
      <c r="D202" s="25"/>
      <c r="E202" s="25" t="s">
        <v>1281</v>
      </c>
      <c r="F202" s="27">
        <v>43088</v>
      </c>
      <c r="G202" s="25" t="s">
        <v>1282</v>
      </c>
    </row>
    <row r="203" spans="1:7" x14ac:dyDescent="0.35">
      <c r="A203" s="38" t="s">
        <v>1369</v>
      </c>
      <c r="B203" s="28" t="s">
        <v>1370</v>
      </c>
      <c r="C203" s="25" t="s">
        <v>16</v>
      </c>
      <c r="D203" s="25"/>
      <c r="E203" s="25" t="s">
        <v>1281</v>
      </c>
      <c r="F203" s="27">
        <v>41562</v>
      </c>
      <c r="G203" s="25" t="s">
        <v>1282</v>
      </c>
    </row>
    <row r="204" spans="1:7" x14ac:dyDescent="0.35">
      <c r="A204" s="38" t="s">
        <v>1371</v>
      </c>
      <c r="B204" s="28" t="s">
        <v>1372</v>
      </c>
      <c r="C204" s="25" t="s">
        <v>16</v>
      </c>
      <c r="D204" s="25"/>
      <c r="E204" s="25" t="s">
        <v>1281</v>
      </c>
      <c r="F204" s="27">
        <v>41562</v>
      </c>
      <c r="G204" s="25" t="s">
        <v>1282</v>
      </c>
    </row>
    <row r="205" spans="1:7" x14ac:dyDescent="0.35">
      <c r="A205" s="38" t="s">
        <v>1373</v>
      </c>
      <c r="B205" s="28" t="s">
        <v>1374</v>
      </c>
      <c r="C205" s="25" t="s">
        <v>16</v>
      </c>
      <c r="D205" s="25"/>
      <c r="E205" s="25" t="s">
        <v>1281</v>
      </c>
      <c r="F205" s="27">
        <v>41562</v>
      </c>
      <c r="G205" s="25" t="s">
        <v>1282</v>
      </c>
    </row>
    <row r="206" spans="1:7" x14ac:dyDescent="0.35">
      <c r="A206" s="38" t="s">
        <v>1375</v>
      </c>
      <c r="B206" s="28" t="s">
        <v>1376</v>
      </c>
      <c r="C206" s="25" t="s">
        <v>16</v>
      </c>
      <c r="D206" s="25"/>
      <c r="E206" s="25" t="s">
        <v>1281</v>
      </c>
      <c r="F206" s="27">
        <v>41562</v>
      </c>
      <c r="G206" s="25" t="s">
        <v>1282</v>
      </c>
    </row>
    <row r="207" spans="1:7" x14ac:dyDescent="0.35">
      <c r="A207" s="38" t="s">
        <v>1377</v>
      </c>
      <c r="B207" s="28" t="s">
        <v>1378</v>
      </c>
      <c r="C207" s="25" t="s">
        <v>16</v>
      </c>
      <c r="D207" s="25"/>
      <c r="E207" s="25" t="s">
        <v>1281</v>
      </c>
      <c r="F207" s="27">
        <v>41702</v>
      </c>
      <c r="G207" s="25" t="s">
        <v>1282</v>
      </c>
    </row>
    <row r="208" spans="1:7" x14ac:dyDescent="0.35">
      <c r="A208" s="38" t="s">
        <v>1379</v>
      </c>
      <c r="B208" s="28" t="s">
        <v>1380</v>
      </c>
      <c r="C208" s="25" t="s">
        <v>16</v>
      </c>
      <c r="D208" s="25"/>
      <c r="E208" s="25" t="s">
        <v>1281</v>
      </c>
      <c r="F208" s="27">
        <v>41562</v>
      </c>
      <c r="G208" s="25" t="s">
        <v>1282</v>
      </c>
    </row>
    <row r="209" spans="1:7" x14ac:dyDescent="0.35">
      <c r="A209" s="38" t="s">
        <v>1381</v>
      </c>
      <c r="B209" s="28" t="s">
        <v>1382</v>
      </c>
      <c r="C209" s="25" t="s">
        <v>16</v>
      </c>
      <c r="D209" s="25"/>
      <c r="E209" s="25" t="s">
        <v>1281</v>
      </c>
      <c r="F209" s="27">
        <v>41820</v>
      </c>
      <c r="G209" s="25" t="s">
        <v>1282</v>
      </c>
    </row>
    <row r="210" spans="1:7" x14ac:dyDescent="0.35">
      <c r="A210" s="38" t="s">
        <v>1383</v>
      </c>
      <c r="B210" s="28" t="s">
        <v>1384</v>
      </c>
      <c r="C210" s="25" t="s">
        <v>16</v>
      </c>
      <c r="D210" s="25"/>
      <c r="E210" s="25" t="s">
        <v>1281</v>
      </c>
      <c r="F210" s="27">
        <v>43088</v>
      </c>
      <c r="G210" s="25" t="s">
        <v>1282</v>
      </c>
    </row>
    <row r="211" spans="1:7" x14ac:dyDescent="0.35">
      <c r="A211" s="38" t="s">
        <v>1385</v>
      </c>
      <c r="B211" s="28" t="s">
        <v>1386</v>
      </c>
      <c r="C211" s="25" t="s">
        <v>16</v>
      </c>
      <c r="D211" s="25"/>
      <c r="E211" s="25" t="s">
        <v>1281</v>
      </c>
      <c r="F211" s="27">
        <v>41562</v>
      </c>
      <c r="G211" s="25" t="s">
        <v>1282</v>
      </c>
    </row>
    <row r="212" spans="1:7" x14ac:dyDescent="0.35">
      <c r="A212" s="38" t="s">
        <v>1387</v>
      </c>
      <c r="B212" s="28" t="s">
        <v>1388</v>
      </c>
      <c r="C212" s="25" t="s">
        <v>16</v>
      </c>
      <c r="D212" s="25"/>
      <c r="E212" s="25" t="s">
        <v>1281</v>
      </c>
      <c r="F212" s="27">
        <v>41562</v>
      </c>
      <c r="G212" s="25" t="s">
        <v>1282</v>
      </c>
    </row>
    <row r="213" spans="1:7" x14ac:dyDescent="0.35">
      <c r="A213" s="38" t="s">
        <v>1389</v>
      </c>
      <c r="B213" s="28" t="s">
        <v>1390</v>
      </c>
      <c r="C213" s="25" t="s">
        <v>16</v>
      </c>
      <c r="D213" s="25"/>
      <c r="E213" s="25" t="s">
        <v>1281</v>
      </c>
      <c r="F213" s="27">
        <v>41562</v>
      </c>
      <c r="G213" s="25" t="s">
        <v>1282</v>
      </c>
    </row>
    <row r="214" spans="1:7" x14ac:dyDescent="0.35">
      <c r="A214" s="38" t="s">
        <v>1391</v>
      </c>
      <c r="B214" s="28" t="s">
        <v>1392</v>
      </c>
      <c r="C214" s="25" t="s">
        <v>16</v>
      </c>
      <c r="D214" s="25"/>
      <c r="E214" s="25" t="s">
        <v>1281</v>
      </c>
      <c r="F214" s="27">
        <v>41562</v>
      </c>
      <c r="G214" s="25" t="s">
        <v>1282</v>
      </c>
    </row>
    <row r="215" spans="1:7" x14ac:dyDescent="0.35">
      <c r="A215" s="38" t="s">
        <v>1393</v>
      </c>
      <c r="B215" s="28" t="s">
        <v>1394</v>
      </c>
      <c r="C215" s="25" t="s">
        <v>16</v>
      </c>
      <c r="D215" s="25"/>
      <c r="E215" s="25" t="s">
        <v>1281</v>
      </c>
      <c r="F215" s="27">
        <v>42338</v>
      </c>
      <c r="G215" s="25" t="s">
        <v>1282</v>
      </c>
    </row>
    <row r="216" spans="1:7" x14ac:dyDescent="0.35">
      <c r="A216" s="38" t="s">
        <v>1395</v>
      </c>
      <c r="B216" s="28" t="s">
        <v>1396</v>
      </c>
      <c r="C216" s="25" t="s">
        <v>16</v>
      </c>
      <c r="D216" s="25"/>
      <c r="E216" s="25" t="s">
        <v>1281</v>
      </c>
      <c r="F216" s="27">
        <v>41562</v>
      </c>
      <c r="G216" s="25" t="s">
        <v>1282</v>
      </c>
    </row>
    <row r="217" spans="1:7" x14ac:dyDescent="0.35">
      <c r="A217" s="38" t="s">
        <v>1397</v>
      </c>
      <c r="B217" s="28" t="s">
        <v>1398</v>
      </c>
      <c r="C217" s="25" t="s">
        <v>16</v>
      </c>
      <c r="D217" s="25"/>
      <c r="E217" s="25" t="s">
        <v>1281</v>
      </c>
      <c r="F217" s="27">
        <v>41562</v>
      </c>
      <c r="G217" s="25" t="s">
        <v>1282</v>
      </c>
    </row>
    <row r="218" spans="1:7" x14ac:dyDescent="0.35">
      <c r="A218" s="38" t="s">
        <v>1399</v>
      </c>
      <c r="B218" s="28" t="s">
        <v>1400</v>
      </c>
      <c r="C218" s="25" t="s">
        <v>16</v>
      </c>
      <c r="D218" s="25"/>
      <c r="E218" s="25" t="s">
        <v>1281</v>
      </c>
      <c r="F218" s="27">
        <v>41562</v>
      </c>
      <c r="G218" s="25" t="s">
        <v>1282</v>
      </c>
    </row>
    <row r="219" spans="1:7" x14ac:dyDescent="0.35">
      <c r="A219" s="38" t="s">
        <v>1401</v>
      </c>
      <c r="B219" s="28" t="s">
        <v>1402</v>
      </c>
      <c r="C219" s="25" t="s">
        <v>16</v>
      </c>
      <c r="D219" s="25"/>
      <c r="E219" s="25" t="s">
        <v>1281</v>
      </c>
      <c r="F219" s="27">
        <v>41562</v>
      </c>
      <c r="G219" s="25" t="s">
        <v>1282</v>
      </c>
    </row>
    <row r="220" spans="1:7" x14ac:dyDescent="0.35">
      <c r="A220" s="38" t="s">
        <v>1403</v>
      </c>
      <c r="B220" s="28" t="s">
        <v>1404</v>
      </c>
      <c r="C220" s="25" t="s">
        <v>16</v>
      </c>
      <c r="D220" s="25"/>
      <c r="E220" s="25" t="s">
        <v>1281</v>
      </c>
      <c r="F220" s="27">
        <v>41562</v>
      </c>
      <c r="G220" s="25" t="s">
        <v>1282</v>
      </c>
    </row>
    <row r="221" spans="1:7" x14ac:dyDescent="0.35">
      <c r="A221" s="38" t="s">
        <v>1405</v>
      </c>
      <c r="B221" s="28" t="s">
        <v>1406</v>
      </c>
      <c r="C221" s="25" t="s">
        <v>16</v>
      </c>
      <c r="D221" s="25"/>
      <c r="E221" s="25" t="s">
        <v>1281</v>
      </c>
      <c r="F221" s="27">
        <v>41562</v>
      </c>
      <c r="G221" s="25" t="s">
        <v>1282</v>
      </c>
    </row>
    <row r="222" spans="1:7" x14ac:dyDescent="0.35">
      <c r="A222" s="38" t="s">
        <v>1407</v>
      </c>
      <c r="B222" s="28" t="s">
        <v>1408</v>
      </c>
      <c r="C222" s="25" t="s">
        <v>16</v>
      </c>
      <c r="D222" s="25"/>
      <c r="E222" s="25" t="s">
        <v>1281</v>
      </c>
      <c r="F222" s="27">
        <v>41562</v>
      </c>
      <c r="G222" s="25" t="s">
        <v>1282</v>
      </c>
    </row>
    <row r="223" spans="1:7" x14ac:dyDescent="0.35">
      <c r="A223" s="38" t="s">
        <v>1409</v>
      </c>
      <c r="B223" s="28" t="s">
        <v>1410</v>
      </c>
      <c r="C223" s="25" t="s">
        <v>16</v>
      </c>
      <c r="D223" s="25"/>
      <c r="E223" s="25" t="s">
        <v>1281</v>
      </c>
      <c r="F223" s="27">
        <v>41562</v>
      </c>
      <c r="G223" s="25" t="s">
        <v>1282</v>
      </c>
    </row>
    <row r="224" spans="1:7" x14ac:dyDescent="0.35">
      <c r="A224" s="38" t="s">
        <v>1411</v>
      </c>
      <c r="B224" s="28" t="s">
        <v>1412</v>
      </c>
      <c r="C224" s="25" t="s">
        <v>16</v>
      </c>
      <c r="D224" s="25"/>
      <c r="E224" s="25" t="s">
        <v>1281</v>
      </c>
      <c r="F224" s="27">
        <v>41562</v>
      </c>
      <c r="G224" s="25" t="s">
        <v>1282</v>
      </c>
    </row>
    <row r="225" spans="1:7" x14ac:dyDescent="0.35">
      <c r="A225" s="38" t="s">
        <v>1413</v>
      </c>
      <c r="B225" s="28" t="s">
        <v>1414</v>
      </c>
      <c r="C225" s="25" t="s">
        <v>16</v>
      </c>
      <c r="D225" s="25"/>
      <c r="E225" s="25" t="s">
        <v>1281</v>
      </c>
      <c r="F225" s="27">
        <v>42272</v>
      </c>
      <c r="G225" s="25" t="s">
        <v>1282</v>
      </c>
    </row>
    <row r="226" spans="1:7" x14ac:dyDescent="0.35">
      <c r="A226" s="38" t="s">
        <v>1415</v>
      </c>
      <c r="B226" s="28" t="s">
        <v>1416</v>
      </c>
      <c r="C226" s="25" t="s">
        <v>16</v>
      </c>
      <c r="D226" s="25"/>
      <c r="E226" s="25" t="s">
        <v>1281</v>
      </c>
      <c r="F226" s="27">
        <v>43069</v>
      </c>
      <c r="G226" s="25" t="s">
        <v>1282</v>
      </c>
    </row>
    <row r="227" spans="1:7" x14ac:dyDescent="0.35">
      <c r="A227" s="38" t="s">
        <v>1417</v>
      </c>
      <c r="B227" s="28" t="s">
        <v>1418</v>
      </c>
      <c r="C227" s="25" t="s">
        <v>16</v>
      </c>
      <c r="D227" s="25"/>
      <c r="E227" s="25" t="s">
        <v>1281</v>
      </c>
      <c r="F227" s="27">
        <v>41562</v>
      </c>
      <c r="G227" s="25" t="s">
        <v>1282</v>
      </c>
    </row>
    <row r="228" spans="1:7" x14ac:dyDescent="0.35">
      <c r="A228" s="38" t="s">
        <v>1419</v>
      </c>
      <c r="B228" s="28" t="s">
        <v>1420</v>
      </c>
      <c r="C228" s="25" t="s">
        <v>16</v>
      </c>
      <c r="D228" s="25"/>
      <c r="E228" s="25" t="s">
        <v>1281</v>
      </c>
      <c r="F228" s="27">
        <v>41562</v>
      </c>
      <c r="G228" s="25" t="s">
        <v>1282</v>
      </c>
    </row>
    <row r="229" spans="1:7" x14ac:dyDescent="0.35">
      <c r="A229" s="38" t="s">
        <v>1421</v>
      </c>
      <c r="B229" s="28" t="s">
        <v>1422</v>
      </c>
      <c r="C229" s="25" t="s">
        <v>16</v>
      </c>
      <c r="D229" s="25"/>
      <c r="E229" s="25" t="s">
        <v>1281</v>
      </c>
      <c r="F229" s="27">
        <v>41562</v>
      </c>
      <c r="G229" s="25" t="s">
        <v>1282</v>
      </c>
    </row>
    <row r="230" spans="1:7" x14ac:dyDescent="0.35">
      <c r="A230" s="38" t="s">
        <v>1423</v>
      </c>
      <c r="B230" s="28" t="s">
        <v>1424</v>
      </c>
      <c r="C230" s="25" t="s">
        <v>16</v>
      </c>
      <c r="D230" s="25"/>
      <c r="E230" s="25" t="s">
        <v>1281</v>
      </c>
      <c r="F230" s="27">
        <v>41562</v>
      </c>
      <c r="G230" s="25" t="s">
        <v>1282</v>
      </c>
    </row>
    <row r="231" spans="1:7" x14ac:dyDescent="0.35">
      <c r="A231" s="38" t="s">
        <v>1425</v>
      </c>
      <c r="B231" s="28" t="s">
        <v>1426</v>
      </c>
      <c r="C231" s="25" t="s">
        <v>16</v>
      </c>
      <c r="D231" s="25"/>
      <c r="E231" s="25" t="s">
        <v>1281</v>
      </c>
      <c r="F231" s="27">
        <v>41562</v>
      </c>
      <c r="G231" s="25" t="s">
        <v>1282</v>
      </c>
    </row>
    <row r="232" spans="1:7" x14ac:dyDescent="0.35">
      <c r="A232" s="38" t="s">
        <v>1427</v>
      </c>
      <c r="B232" s="28" t="s">
        <v>1428</v>
      </c>
      <c r="C232" s="25" t="s">
        <v>16</v>
      </c>
      <c r="D232" s="25"/>
      <c r="E232" s="25" t="s">
        <v>1281</v>
      </c>
      <c r="F232" s="27">
        <v>41562</v>
      </c>
      <c r="G232" s="25" t="s">
        <v>1282</v>
      </c>
    </row>
    <row r="233" spans="1:7" x14ac:dyDescent="0.35">
      <c r="A233" s="38" t="s">
        <v>1429</v>
      </c>
      <c r="B233" s="28" t="s">
        <v>1430</v>
      </c>
      <c r="C233" s="25" t="s">
        <v>16</v>
      </c>
      <c r="D233" s="25"/>
      <c r="E233" s="25" t="s">
        <v>1281</v>
      </c>
      <c r="F233" s="27">
        <v>41562</v>
      </c>
      <c r="G233" s="25" t="s">
        <v>1282</v>
      </c>
    </row>
    <row r="234" spans="1:7" x14ac:dyDescent="0.35">
      <c r="A234" s="38" t="s">
        <v>1431</v>
      </c>
      <c r="B234" s="28" t="s">
        <v>1432</v>
      </c>
      <c r="C234" s="25" t="s">
        <v>16</v>
      </c>
      <c r="D234" s="25"/>
      <c r="E234" s="25" t="s">
        <v>1281</v>
      </c>
      <c r="F234" s="27">
        <v>41562</v>
      </c>
      <c r="G234" s="25" t="s">
        <v>1282</v>
      </c>
    </row>
    <row r="235" spans="1:7" x14ac:dyDescent="0.35">
      <c r="A235" s="38" t="s">
        <v>1433</v>
      </c>
      <c r="B235" s="28" t="s">
        <v>1434</v>
      </c>
      <c r="C235" s="25" t="s">
        <v>16</v>
      </c>
      <c r="D235" s="25"/>
      <c r="E235" s="25" t="s">
        <v>1281</v>
      </c>
      <c r="F235" s="27">
        <v>41562</v>
      </c>
      <c r="G235" s="25" t="s">
        <v>1282</v>
      </c>
    </row>
    <row r="236" spans="1:7" x14ac:dyDescent="0.35">
      <c r="A236" s="38" t="s">
        <v>1435</v>
      </c>
      <c r="B236" s="28" t="s">
        <v>1436</v>
      </c>
      <c r="C236" s="25" t="s">
        <v>16</v>
      </c>
      <c r="D236" s="25"/>
      <c r="E236" s="25" t="s">
        <v>1281</v>
      </c>
      <c r="F236" s="27">
        <v>41562</v>
      </c>
      <c r="G236" s="25" t="s">
        <v>1282</v>
      </c>
    </row>
    <row r="237" spans="1:7" x14ac:dyDescent="0.35">
      <c r="A237" s="38" t="s">
        <v>1437</v>
      </c>
      <c r="B237" s="28" t="s">
        <v>1438</v>
      </c>
      <c r="C237" s="25" t="s">
        <v>16</v>
      </c>
      <c r="D237" s="25"/>
      <c r="E237" s="25" t="s">
        <v>1281</v>
      </c>
      <c r="F237" s="27">
        <v>41562</v>
      </c>
      <c r="G237" s="25" t="s">
        <v>1282</v>
      </c>
    </row>
    <row r="238" spans="1:7" x14ac:dyDescent="0.35">
      <c r="A238" s="38" t="s">
        <v>1439</v>
      </c>
      <c r="B238" s="28" t="s">
        <v>1440</v>
      </c>
      <c r="C238" s="25" t="s">
        <v>16</v>
      </c>
      <c r="D238" s="25"/>
      <c r="E238" s="25" t="s">
        <v>1281</v>
      </c>
      <c r="F238" s="27">
        <v>41562</v>
      </c>
      <c r="G238" s="25" t="s">
        <v>1282</v>
      </c>
    </row>
    <row r="239" spans="1:7" x14ac:dyDescent="0.35">
      <c r="A239" s="38" t="s">
        <v>1441</v>
      </c>
      <c r="B239" s="28" t="s">
        <v>1442</v>
      </c>
      <c r="C239" s="25" t="s">
        <v>16</v>
      </c>
      <c r="D239" s="25"/>
      <c r="E239" s="25" t="s">
        <v>1281</v>
      </c>
      <c r="F239" s="27">
        <v>41562</v>
      </c>
      <c r="G239" s="25" t="s">
        <v>1282</v>
      </c>
    </row>
    <row r="240" spans="1:7" x14ac:dyDescent="0.35">
      <c r="A240" s="38" t="s">
        <v>1443</v>
      </c>
      <c r="B240" s="28" t="s">
        <v>1444</v>
      </c>
      <c r="C240" s="25" t="s">
        <v>16</v>
      </c>
      <c r="D240" s="25"/>
      <c r="E240" s="25" t="s">
        <v>1281</v>
      </c>
      <c r="F240" s="27">
        <v>41562</v>
      </c>
      <c r="G240" s="25" t="s">
        <v>1282</v>
      </c>
    </row>
    <row r="241" spans="1:7" x14ac:dyDescent="0.35">
      <c r="A241" s="38" t="s">
        <v>1445</v>
      </c>
      <c r="B241" s="28" t="s">
        <v>1446</v>
      </c>
      <c r="C241" s="25" t="s">
        <v>16</v>
      </c>
      <c r="D241" s="25"/>
      <c r="E241" s="25" t="s">
        <v>1281</v>
      </c>
      <c r="F241" s="27">
        <v>41562</v>
      </c>
      <c r="G241" s="25" t="s">
        <v>1282</v>
      </c>
    </row>
    <row r="242" spans="1:7" x14ac:dyDescent="0.35">
      <c r="A242" s="38" t="s">
        <v>1447</v>
      </c>
      <c r="B242" s="28" t="s">
        <v>1448</v>
      </c>
      <c r="C242" s="25" t="s">
        <v>16</v>
      </c>
      <c r="D242" s="25"/>
      <c r="E242" s="25" t="s">
        <v>1281</v>
      </c>
      <c r="F242" s="27">
        <v>41562</v>
      </c>
      <c r="G242" s="25" t="s">
        <v>1282</v>
      </c>
    </row>
    <row r="243" spans="1:7" x14ac:dyDescent="0.35">
      <c r="A243" s="38" t="s">
        <v>1449</v>
      </c>
      <c r="B243" s="28" t="s">
        <v>1450</v>
      </c>
      <c r="C243" s="25" t="s">
        <v>16</v>
      </c>
      <c r="D243" s="25"/>
      <c r="E243" s="25" t="s">
        <v>1281</v>
      </c>
      <c r="F243" s="27">
        <v>41562</v>
      </c>
      <c r="G243" s="25" t="s">
        <v>1282</v>
      </c>
    </row>
    <row r="244" spans="1:7" x14ac:dyDescent="0.35">
      <c r="A244" s="38" t="s">
        <v>1451</v>
      </c>
      <c r="B244" s="28" t="s">
        <v>1452</v>
      </c>
      <c r="C244" s="25" t="s">
        <v>16</v>
      </c>
      <c r="D244" s="25"/>
      <c r="E244" s="25" t="s">
        <v>1281</v>
      </c>
      <c r="F244" s="27">
        <v>41562</v>
      </c>
      <c r="G244" s="25" t="s">
        <v>1282</v>
      </c>
    </row>
    <row r="245" spans="1:7" x14ac:dyDescent="0.35">
      <c r="A245" s="38" t="s">
        <v>1453</v>
      </c>
      <c r="B245" s="28" t="s">
        <v>1454</v>
      </c>
      <c r="C245" s="25" t="s">
        <v>16</v>
      </c>
      <c r="D245" s="25"/>
      <c r="E245" s="25" t="s">
        <v>1281</v>
      </c>
      <c r="F245" s="27">
        <v>41562</v>
      </c>
      <c r="G245" s="25" t="s">
        <v>1282</v>
      </c>
    </row>
    <row r="246" spans="1:7" x14ac:dyDescent="0.35">
      <c r="A246" s="38" t="s">
        <v>1455</v>
      </c>
      <c r="B246" s="28" t="s">
        <v>1456</v>
      </c>
      <c r="C246" s="25" t="s">
        <v>16</v>
      </c>
      <c r="D246" s="25"/>
      <c r="E246" s="25" t="s">
        <v>1281</v>
      </c>
      <c r="F246" s="27">
        <v>41562</v>
      </c>
      <c r="G246" s="25" t="s">
        <v>1282</v>
      </c>
    </row>
    <row r="247" spans="1:7" x14ac:dyDescent="0.35">
      <c r="A247" s="38" t="s">
        <v>1457</v>
      </c>
      <c r="B247" s="28" t="s">
        <v>1458</v>
      </c>
      <c r="C247" s="25" t="s">
        <v>16</v>
      </c>
      <c r="D247" s="25"/>
      <c r="E247" s="25" t="s">
        <v>1281</v>
      </c>
      <c r="F247" s="27">
        <v>41562</v>
      </c>
      <c r="G247" s="25" t="s">
        <v>1282</v>
      </c>
    </row>
    <row r="248" spans="1:7" x14ac:dyDescent="0.35">
      <c r="A248" s="38" t="s">
        <v>1459</v>
      </c>
      <c r="B248" s="28" t="s">
        <v>1460</v>
      </c>
      <c r="C248" s="25" t="s">
        <v>16</v>
      </c>
      <c r="D248" s="25"/>
      <c r="E248" s="25" t="s">
        <v>1281</v>
      </c>
      <c r="F248" s="27">
        <v>41562</v>
      </c>
      <c r="G248" s="25" t="s">
        <v>1282</v>
      </c>
    </row>
    <row r="249" spans="1:7" x14ac:dyDescent="0.35">
      <c r="A249" s="38" t="s">
        <v>1461</v>
      </c>
      <c r="B249" s="28" t="s">
        <v>1462</v>
      </c>
      <c r="C249" s="25" t="s">
        <v>16</v>
      </c>
      <c r="D249" s="25"/>
      <c r="E249" s="25" t="s">
        <v>1281</v>
      </c>
      <c r="F249" s="27">
        <v>41705</v>
      </c>
      <c r="G249" s="25" t="s">
        <v>1282</v>
      </c>
    </row>
    <row r="250" spans="1:7" x14ac:dyDescent="0.35">
      <c r="A250" s="38" t="s">
        <v>1463</v>
      </c>
      <c r="B250" s="28" t="s">
        <v>1464</v>
      </c>
      <c r="C250" s="25" t="s">
        <v>16</v>
      </c>
      <c r="D250" s="25"/>
      <c r="E250" s="25" t="s">
        <v>1281</v>
      </c>
      <c r="F250" s="27">
        <v>41562</v>
      </c>
      <c r="G250" s="25" t="s">
        <v>1282</v>
      </c>
    </row>
    <row r="251" spans="1:7" x14ac:dyDescent="0.35">
      <c r="A251" s="38" t="s">
        <v>1465</v>
      </c>
      <c r="B251" s="28" t="s">
        <v>1466</v>
      </c>
      <c r="C251" s="25" t="s">
        <v>16</v>
      </c>
      <c r="D251" s="25"/>
      <c r="E251" s="25" t="s">
        <v>1281</v>
      </c>
      <c r="F251" s="27">
        <v>41562</v>
      </c>
      <c r="G251" s="25" t="s">
        <v>1282</v>
      </c>
    </row>
    <row r="252" spans="1:7" x14ac:dyDescent="0.35">
      <c r="A252" s="38" t="s">
        <v>1467</v>
      </c>
      <c r="B252" s="28" t="s">
        <v>1468</v>
      </c>
      <c r="C252" s="25" t="s">
        <v>16</v>
      </c>
      <c r="D252" s="25"/>
      <c r="E252" s="25" t="s">
        <v>1281</v>
      </c>
      <c r="F252" s="27">
        <v>41562</v>
      </c>
      <c r="G252" s="25" t="s">
        <v>1282</v>
      </c>
    </row>
    <row r="253" spans="1:7" x14ac:dyDescent="0.35">
      <c r="A253" s="38" t="s">
        <v>1469</v>
      </c>
      <c r="B253" s="28" t="s">
        <v>1470</v>
      </c>
      <c r="C253" s="25" t="s">
        <v>16</v>
      </c>
      <c r="D253" s="25"/>
      <c r="E253" s="25" t="s">
        <v>1281</v>
      </c>
      <c r="F253" s="27">
        <v>41562</v>
      </c>
      <c r="G253" s="25" t="s">
        <v>1282</v>
      </c>
    </row>
    <row r="254" spans="1:7" x14ac:dyDescent="0.35">
      <c r="A254" s="38" t="s">
        <v>1471</v>
      </c>
      <c r="B254" s="28" t="s">
        <v>1472</v>
      </c>
      <c r="C254" s="25" t="s">
        <v>16</v>
      </c>
      <c r="D254" s="25"/>
      <c r="E254" s="25" t="s">
        <v>1281</v>
      </c>
      <c r="F254" s="27">
        <v>41562</v>
      </c>
      <c r="G254" s="25" t="s">
        <v>1282</v>
      </c>
    </row>
    <row r="255" spans="1:7" x14ac:dyDescent="0.35">
      <c r="A255" s="38" t="s">
        <v>1473</v>
      </c>
      <c r="B255" s="28" t="s">
        <v>1474</v>
      </c>
      <c r="C255" s="25" t="s">
        <v>16</v>
      </c>
      <c r="D255" s="25"/>
      <c r="E255" s="25" t="s">
        <v>1281</v>
      </c>
      <c r="F255" s="27">
        <v>41562</v>
      </c>
      <c r="G255" s="25" t="s">
        <v>1282</v>
      </c>
    </row>
    <row r="256" spans="1:7" x14ac:dyDescent="0.35">
      <c r="A256" s="38" t="s">
        <v>1475</v>
      </c>
      <c r="B256" s="28" t="s">
        <v>1476</v>
      </c>
      <c r="C256" s="25" t="s">
        <v>16</v>
      </c>
      <c r="D256" s="25"/>
      <c r="E256" s="25" t="s">
        <v>1281</v>
      </c>
      <c r="F256" s="27">
        <v>41562</v>
      </c>
      <c r="G256" s="25" t="s">
        <v>1282</v>
      </c>
    </row>
    <row r="257" spans="1:7" x14ac:dyDescent="0.35">
      <c r="A257" s="38" t="s">
        <v>1477</v>
      </c>
      <c r="B257" s="28" t="s">
        <v>1478</v>
      </c>
      <c r="C257" s="25" t="s">
        <v>16</v>
      </c>
      <c r="D257" s="25"/>
      <c r="E257" s="25" t="s">
        <v>1281</v>
      </c>
      <c r="F257" s="27">
        <v>41562</v>
      </c>
      <c r="G257" s="25" t="s">
        <v>1282</v>
      </c>
    </row>
    <row r="258" spans="1:7" x14ac:dyDescent="0.35">
      <c r="A258" s="38" t="s">
        <v>1479</v>
      </c>
      <c r="B258" s="28" t="s">
        <v>1480</v>
      </c>
      <c r="C258" s="25" t="s">
        <v>16</v>
      </c>
      <c r="D258" s="25"/>
      <c r="E258" s="25" t="s">
        <v>1281</v>
      </c>
      <c r="F258" s="27">
        <v>41562</v>
      </c>
      <c r="G258" s="25" t="s">
        <v>1282</v>
      </c>
    </row>
    <row r="259" spans="1:7" x14ac:dyDescent="0.35">
      <c r="A259" s="38" t="s">
        <v>1481</v>
      </c>
      <c r="B259" s="28" t="s">
        <v>1482</v>
      </c>
      <c r="C259" s="25" t="s">
        <v>16</v>
      </c>
      <c r="D259" s="25"/>
      <c r="E259" s="25" t="s">
        <v>1281</v>
      </c>
      <c r="F259" s="27">
        <v>41562</v>
      </c>
      <c r="G259" s="25" t="s">
        <v>1282</v>
      </c>
    </row>
    <row r="260" spans="1:7" x14ac:dyDescent="0.35">
      <c r="A260" s="38" t="s">
        <v>1483</v>
      </c>
      <c r="B260" s="28" t="s">
        <v>1484</v>
      </c>
      <c r="C260" s="25" t="s">
        <v>16</v>
      </c>
      <c r="D260" s="25"/>
      <c r="E260" s="25" t="s">
        <v>1281</v>
      </c>
      <c r="F260" s="27">
        <v>41562</v>
      </c>
      <c r="G260" s="25" t="s">
        <v>1282</v>
      </c>
    </row>
    <row r="261" spans="1:7" x14ac:dyDescent="0.35">
      <c r="A261" s="38" t="s">
        <v>1485</v>
      </c>
      <c r="B261" s="28" t="s">
        <v>1486</v>
      </c>
      <c r="C261" s="25" t="s">
        <v>16</v>
      </c>
      <c r="D261" s="25"/>
      <c r="E261" s="25" t="s">
        <v>1281</v>
      </c>
      <c r="F261" s="27">
        <v>41562</v>
      </c>
      <c r="G261" s="25" t="s">
        <v>1282</v>
      </c>
    </row>
    <row r="262" spans="1:7" x14ac:dyDescent="0.35">
      <c r="A262" s="38" t="s">
        <v>1487</v>
      </c>
      <c r="B262" s="28" t="s">
        <v>1488</v>
      </c>
      <c r="C262" s="25" t="s">
        <v>16</v>
      </c>
      <c r="D262" s="25"/>
      <c r="E262" s="25" t="s">
        <v>1281</v>
      </c>
      <c r="F262" s="27">
        <v>41562</v>
      </c>
      <c r="G262" s="25" t="s">
        <v>1282</v>
      </c>
    </row>
    <row r="263" spans="1:7" x14ac:dyDescent="0.35">
      <c r="A263" s="38" t="s">
        <v>1489</v>
      </c>
      <c r="B263" s="28" t="s">
        <v>1490</v>
      </c>
      <c r="C263" s="25" t="s">
        <v>16</v>
      </c>
      <c r="D263" s="25"/>
      <c r="E263" s="25" t="s">
        <v>1281</v>
      </c>
      <c r="F263" s="27">
        <v>41562</v>
      </c>
      <c r="G263" s="25" t="s">
        <v>1282</v>
      </c>
    </row>
    <row r="264" spans="1:7" x14ac:dyDescent="0.35">
      <c r="A264" s="38" t="s">
        <v>1491</v>
      </c>
      <c r="B264" s="28" t="s">
        <v>1492</v>
      </c>
      <c r="C264" s="25" t="s">
        <v>16</v>
      </c>
      <c r="D264" s="25"/>
      <c r="E264" s="25" t="s">
        <v>1281</v>
      </c>
      <c r="F264" s="27">
        <v>41562</v>
      </c>
      <c r="G264" s="25" t="s">
        <v>1282</v>
      </c>
    </row>
    <row r="265" spans="1:7" x14ac:dyDescent="0.35">
      <c r="A265" s="38" t="s">
        <v>1493</v>
      </c>
      <c r="B265" s="28" t="s">
        <v>1494</v>
      </c>
      <c r="C265" s="25" t="s">
        <v>16</v>
      </c>
      <c r="D265" s="25"/>
      <c r="E265" s="25" t="s">
        <v>1281</v>
      </c>
      <c r="F265" s="27">
        <v>41562</v>
      </c>
      <c r="G265" s="25" t="s">
        <v>1282</v>
      </c>
    </row>
    <row r="266" spans="1:7" x14ac:dyDescent="0.35">
      <c r="A266" s="38" t="s">
        <v>1495</v>
      </c>
      <c r="B266" s="28" t="s">
        <v>1496</v>
      </c>
      <c r="C266" s="25" t="s">
        <v>16</v>
      </c>
      <c r="D266" s="25"/>
      <c r="E266" s="25" t="s">
        <v>1281</v>
      </c>
      <c r="F266" s="27">
        <v>41705</v>
      </c>
      <c r="G266" s="25" t="s">
        <v>1282</v>
      </c>
    </row>
    <row r="267" spans="1:7" x14ac:dyDescent="0.35">
      <c r="A267" s="38" t="s">
        <v>1497</v>
      </c>
      <c r="B267" s="28" t="s">
        <v>1498</v>
      </c>
      <c r="C267" s="25" t="s">
        <v>16</v>
      </c>
      <c r="D267" s="25"/>
      <c r="E267" s="25" t="s">
        <v>1281</v>
      </c>
      <c r="F267" s="27">
        <v>41562</v>
      </c>
      <c r="G267" s="25" t="s">
        <v>1282</v>
      </c>
    </row>
    <row r="268" spans="1:7" x14ac:dyDescent="0.35">
      <c r="A268" s="38" t="s">
        <v>1499</v>
      </c>
      <c r="B268" s="28" t="s">
        <v>1500</v>
      </c>
      <c r="C268" s="25" t="s">
        <v>16</v>
      </c>
      <c r="D268" s="25"/>
      <c r="E268" s="25" t="s">
        <v>1281</v>
      </c>
      <c r="F268" s="27">
        <v>41562</v>
      </c>
      <c r="G268" s="25" t="s">
        <v>1282</v>
      </c>
    </row>
    <row r="269" spans="1:7" x14ac:dyDescent="0.35">
      <c r="A269" s="38" t="s">
        <v>1501</v>
      </c>
      <c r="B269" s="28" t="s">
        <v>1502</v>
      </c>
      <c r="C269" s="25" t="s">
        <v>16</v>
      </c>
      <c r="D269" s="25"/>
      <c r="E269" s="25" t="s">
        <v>1281</v>
      </c>
      <c r="F269" s="27">
        <v>41562</v>
      </c>
      <c r="G269" s="25" t="s">
        <v>1282</v>
      </c>
    </row>
    <row r="270" spans="1:7" x14ac:dyDescent="0.35">
      <c r="A270" s="38" t="s">
        <v>1503</v>
      </c>
      <c r="B270" s="28" t="s">
        <v>1504</v>
      </c>
      <c r="C270" s="25" t="s">
        <v>16</v>
      </c>
      <c r="D270" s="25"/>
      <c r="E270" s="25" t="s">
        <v>1281</v>
      </c>
      <c r="F270" s="27">
        <v>41562</v>
      </c>
      <c r="G270" s="25" t="s">
        <v>1282</v>
      </c>
    </row>
    <row r="271" spans="1:7" x14ac:dyDescent="0.35">
      <c r="A271" s="38" t="s">
        <v>1505</v>
      </c>
      <c r="B271" s="28" t="s">
        <v>1506</v>
      </c>
      <c r="C271" s="25" t="s">
        <v>16</v>
      </c>
      <c r="D271" s="25"/>
      <c r="E271" s="25" t="s">
        <v>1281</v>
      </c>
      <c r="F271" s="27">
        <v>41562</v>
      </c>
      <c r="G271" s="25" t="s">
        <v>1282</v>
      </c>
    </row>
    <row r="272" spans="1:7" x14ac:dyDescent="0.35">
      <c r="A272" s="38" t="s">
        <v>1507</v>
      </c>
      <c r="B272" s="28" t="s">
        <v>1508</v>
      </c>
      <c r="C272" s="25" t="s">
        <v>16</v>
      </c>
      <c r="D272" s="25"/>
      <c r="E272" s="25" t="s">
        <v>1281</v>
      </c>
      <c r="F272" s="27">
        <v>41562</v>
      </c>
      <c r="G272" s="25" t="s">
        <v>1282</v>
      </c>
    </row>
    <row r="273" spans="1:7" x14ac:dyDescent="0.35">
      <c r="A273" s="38" t="s">
        <v>1509</v>
      </c>
      <c r="B273" s="28" t="s">
        <v>1510</v>
      </c>
      <c r="C273" s="25" t="s">
        <v>16</v>
      </c>
      <c r="D273" s="25"/>
      <c r="E273" s="25" t="s">
        <v>1281</v>
      </c>
      <c r="F273" s="27">
        <v>41562</v>
      </c>
      <c r="G273" s="25" t="s">
        <v>1282</v>
      </c>
    </row>
    <row r="274" spans="1:7" x14ac:dyDescent="0.35">
      <c r="A274" s="38" t="s">
        <v>1511</v>
      </c>
      <c r="B274" s="28" t="s">
        <v>1512</v>
      </c>
      <c r="C274" s="25" t="s">
        <v>16</v>
      </c>
      <c r="D274" s="25"/>
      <c r="E274" s="25" t="s">
        <v>1281</v>
      </c>
      <c r="F274" s="27">
        <v>41562</v>
      </c>
      <c r="G274" s="25" t="s">
        <v>1282</v>
      </c>
    </row>
    <row r="275" spans="1:7" x14ac:dyDescent="0.35">
      <c r="A275" s="38" t="s">
        <v>1513</v>
      </c>
      <c r="B275" s="28" t="s">
        <v>1514</v>
      </c>
      <c r="C275" s="25" t="s">
        <v>16</v>
      </c>
      <c r="D275" s="25"/>
      <c r="E275" s="25" t="s">
        <v>1281</v>
      </c>
      <c r="F275" s="27">
        <v>41562</v>
      </c>
      <c r="G275" s="25" t="s">
        <v>1282</v>
      </c>
    </row>
    <row r="276" spans="1:7" x14ac:dyDescent="0.35">
      <c r="A276" s="38" t="s">
        <v>1515</v>
      </c>
      <c r="B276" s="28" t="s">
        <v>1516</v>
      </c>
      <c r="C276" s="25" t="s">
        <v>16</v>
      </c>
      <c r="D276" s="25"/>
      <c r="E276" s="25" t="s">
        <v>1281</v>
      </c>
      <c r="F276" s="27">
        <v>41562</v>
      </c>
      <c r="G276" s="25" t="s">
        <v>1282</v>
      </c>
    </row>
    <row r="277" spans="1:7" x14ac:dyDescent="0.35">
      <c r="A277" s="38" t="s">
        <v>1517</v>
      </c>
      <c r="B277" s="28" t="s">
        <v>1518</v>
      </c>
      <c r="C277" s="25" t="s">
        <v>16</v>
      </c>
      <c r="D277" s="25"/>
      <c r="E277" s="25" t="s">
        <v>1281</v>
      </c>
      <c r="F277" s="27">
        <v>41562</v>
      </c>
      <c r="G277" s="25" t="s">
        <v>1282</v>
      </c>
    </row>
    <row r="278" spans="1:7" x14ac:dyDescent="0.35">
      <c r="A278" s="38" t="s">
        <v>1519</v>
      </c>
      <c r="B278" s="28" t="s">
        <v>1520</v>
      </c>
      <c r="C278" s="25" t="s">
        <v>16</v>
      </c>
      <c r="D278" s="25"/>
      <c r="E278" s="25" t="s">
        <v>1281</v>
      </c>
      <c r="F278" s="27">
        <v>41562</v>
      </c>
      <c r="G278" s="25" t="s">
        <v>1282</v>
      </c>
    </row>
    <row r="279" spans="1:7" x14ac:dyDescent="0.35">
      <c r="A279" s="38" t="s">
        <v>1521</v>
      </c>
      <c r="B279" s="28" t="s">
        <v>1522</v>
      </c>
      <c r="C279" s="25" t="s">
        <v>16</v>
      </c>
      <c r="D279" s="25"/>
      <c r="E279" s="25" t="s">
        <v>1281</v>
      </c>
      <c r="F279" s="27">
        <v>41562</v>
      </c>
      <c r="G279" s="25" t="s">
        <v>1282</v>
      </c>
    </row>
    <row r="280" spans="1:7" x14ac:dyDescent="0.35">
      <c r="A280" s="38" t="s">
        <v>1523</v>
      </c>
      <c r="B280" s="28" t="s">
        <v>1524</v>
      </c>
      <c r="C280" s="25" t="s">
        <v>16</v>
      </c>
      <c r="D280" s="25"/>
      <c r="E280" s="25" t="s">
        <v>1281</v>
      </c>
      <c r="F280" s="27">
        <v>41562</v>
      </c>
      <c r="G280" s="25" t="s">
        <v>1282</v>
      </c>
    </row>
    <row r="281" spans="1:7" x14ac:dyDescent="0.35">
      <c r="A281" s="38" t="s">
        <v>1525</v>
      </c>
      <c r="B281" s="28" t="s">
        <v>1526</v>
      </c>
      <c r="C281" s="25" t="s">
        <v>16</v>
      </c>
      <c r="D281" s="25"/>
      <c r="E281" s="25" t="s">
        <v>1281</v>
      </c>
      <c r="F281" s="27">
        <v>41562</v>
      </c>
      <c r="G281" s="25" t="s">
        <v>1282</v>
      </c>
    </row>
    <row r="282" spans="1:7" x14ac:dyDescent="0.35">
      <c r="A282" s="38" t="s">
        <v>1527</v>
      </c>
      <c r="B282" s="28" t="s">
        <v>1528</v>
      </c>
      <c r="C282" s="25" t="s">
        <v>16</v>
      </c>
      <c r="D282" s="25"/>
      <c r="E282" s="25" t="s">
        <v>1281</v>
      </c>
      <c r="F282" s="27">
        <v>41562</v>
      </c>
      <c r="G282" s="25" t="s">
        <v>1282</v>
      </c>
    </row>
    <row r="283" spans="1:7" x14ac:dyDescent="0.35">
      <c r="A283" s="38" t="s">
        <v>1529</v>
      </c>
      <c r="B283" s="28" t="s">
        <v>1530</v>
      </c>
      <c r="C283" s="25" t="s">
        <v>16</v>
      </c>
      <c r="D283" s="25"/>
      <c r="E283" s="25" t="s">
        <v>1281</v>
      </c>
      <c r="F283" s="27">
        <v>41562</v>
      </c>
      <c r="G283" s="25" t="s">
        <v>1282</v>
      </c>
    </row>
    <row r="284" spans="1:7" x14ac:dyDescent="0.35">
      <c r="A284" s="38" t="s">
        <v>1531</v>
      </c>
      <c r="B284" s="28" t="s">
        <v>1532</v>
      </c>
      <c r="C284" s="25" t="s">
        <v>16</v>
      </c>
      <c r="D284" s="25"/>
      <c r="E284" s="25" t="s">
        <v>1281</v>
      </c>
      <c r="F284" s="27">
        <v>41562</v>
      </c>
      <c r="G284" s="25" t="s">
        <v>1282</v>
      </c>
    </row>
    <row r="285" spans="1:7" x14ac:dyDescent="0.35">
      <c r="A285" s="38" t="s">
        <v>1533</v>
      </c>
      <c r="B285" s="28" t="s">
        <v>1534</v>
      </c>
      <c r="C285" s="25" t="s">
        <v>16</v>
      </c>
      <c r="D285" s="25"/>
      <c r="E285" s="25" t="s">
        <v>1281</v>
      </c>
      <c r="F285" s="27">
        <v>41562</v>
      </c>
      <c r="G285" s="25" t="s">
        <v>1282</v>
      </c>
    </row>
    <row r="286" spans="1:7" x14ac:dyDescent="0.35">
      <c r="A286" s="38" t="s">
        <v>1535</v>
      </c>
      <c r="B286" s="28" t="s">
        <v>1536</v>
      </c>
      <c r="C286" s="25" t="s">
        <v>16</v>
      </c>
      <c r="D286" s="25"/>
      <c r="E286" s="25" t="s">
        <v>1281</v>
      </c>
      <c r="F286" s="27">
        <v>41562</v>
      </c>
      <c r="G286" s="25" t="s">
        <v>1282</v>
      </c>
    </row>
    <row r="287" spans="1:7" x14ac:dyDescent="0.35">
      <c r="A287" s="38" t="s">
        <v>1537</v>
      </c>
      <c r="B287" s="28" t="s">
        <v>1538</v>
      </c>
      <c r="C287" s="25" t="s">
        <v>16</v>
      </c>
      <c r="D287" s="25"/>
      <c r="E287" s="25" t="s">
        <v>1281</v>
      </c>
      <c r="F287" s="27">
        <v>41562</v>
      </c>
      <c r="G287" s="25" t="s">
        <v>1282</v>
      </c>
    </row>
    <row r="288" spans="1:7" x14ac:dyDescent="0.35">
      <c r="A288" s="38" t="s">
        <v>1539</v>
      </c>
      <c r="B288" s="28" t="s">
        <v>1540</v>
      </c>
      <c r="C288" s="25" t="s">
        <v>16</v>
      </c>
      <c r="D288" s="25"/>
      <c r="E288" s="25" t="s">
        <v>1281</v>
      </c>
      <c r="F288" s="27">
        <v>41562</v>
      </c>
      <c r="G288" s="25" t="s">
        <v>1282</v>
      </c>
    </row>
    <row r="289" spans="1:7" x14ac:dyDescent="0.35">
      <c r="A289" s="38" t="s">
        <v>1541</v>
      </c>
      <c r="B289" s="28" t="s">
        <v>1542</v>
      </c>
      <c r="C289" s="25" t="s">
        <v>16</v>
      </c>
      <c r="D289" s="25"/>
      <c r="E289" s="25" t="s">
        <v>1281</v>
      </c>
      <c r="F289" s="27">
        <v>41705</v>
      </c>
      <c r="G289" s="25" t="s">
        <v>1282</v>
      </c>
    </row>
    <row r="290" spans="1:7" x14ac:dyDescent="0.35">
      <c r="A290" s="38" t="s">
        <v>1543</v>
      </c>
      <c r="B290" s="28" t="s">
        <v>1544</v>
      </c>
      <c r="C290" s="25" t="s">
        <v>16</v>
      </c>
      <c r="D290" s="25"/>
      <c r="E290" s="25" t="s">
        <v>1281</v>
      </c>
      <c r="F290" s="27">
        <v>41705</v>
      </c>
      <c r="G290" s="25" t="s">
        <v>1282</v>
      </c>
    </row>
    <row r="291" spans="1:7" x14ac:dyDescent="0.35">
      <c r="A291" s="38" t="s">
        <v>1545</v>
      </c>
      <c r="B291" s="28" t="s">
        <v>1546</v>
      </c>
      <c r="C291" s="25" t="s">
        <v>16</v>
      </c>
      <c r="D291" s="25"/>
      <c r="E291" s="25" t="s">
        <v>1281</v>
      </c>
      <c r="F291" s="27">
        <v>41705</v>
      </c>
      <c r="G291" s="25" t="s">
        <v>1282</v>
      </c>
    </row>
    <row r="292" spans="1:7" x14ac:dyDescent="0.35">
      <c r="A292" s="38" t="s">
        <v>1547</v>
      </c>
      <c r="B292" s="28" t="s">
        <v>1548</v>
      </c>
      <c r="C292" s="25" t="s">
        <v>16</v>
      </c>
      <c r="D292" s="25"/>
      <c r="E292" s="25" t="s">
        <v>1281</v>
      </c>
      <c r="F292" s="27">
        <v>41705</v>
      </c>
      <c r="G292" s="25" t="s">
        <v>1282</v>
      </c>
    </row>
    <row r="293" spans="1:7" x14ac:dyDescent="0.35">
      <c r="A293" s="38" t="s">
        <v>1549</v>
      </c>
      <c r="B293" s="28" t="s">
        <v>1550</v>
      </c>
      <c r="C293" s="25" t="s">
        <v>16</v>
      </c>
      <c r="D293" s="25"/>
      <c r="E293" s="25" t="s">
        <v>1281</v>
      </c>
      <c r="F293" s="27">
        <v>41705</v>
      </c>
      <c r="G293" s="25" t="s">
        <v>1282</v>
      </c>
    </row>
    <row r="294" spans="1:7" x14ac:dyDescent="0.35">
      <c r="A294" s="38" t="s">
        <v>1551</v>
      </c>
      <c r="B294" s="28" t="s">
        <v>1552</v>
      </c>
      <c r="C294" s="25" t="s">
        <v>16</v>
      </c>
      <c r="D294" s="25"/>
      <c r="E294" s="25" t="s">
        <v>1281</v>
      </c>
      <c r="F294" s="27">
        <v>41705</v>
      </c>
      <c r="G294" s="25" t="s">
        <v>1282</v>
      </c>
    </row>
    <row r="295" spans="1:7" x14ac:dyDescent="0.35">
      <c r="A295" s="38" t="s">
        <v>1553</v>
      </c>
      <c r="B295" s="28" t="s">
        <v>1554</v>
      </c>
      <c r="C295" s="25" t="s">
        <v>16</v>
      </c>
      <c r="D295" s="25"/>
      <c r="E295" s="25" t="s">
        <v>1281</v>
      </c>
      <c r="F295" s="27">
        <v>41705</v>
      </c>
      <c r="G295" s="25" t="s">
        <v>1282</v>
      </c>
    </row>
    <row r="296" spans="1:7" x14ac:dyDescent="0.35">
      <c r="A296" s="38" t="s">
        <v>1555</v>
      </c>
      <c r="B296" s="28" t="s">
        <v>1556</v>
      </c>
      <c r="C296" s="25" t="s">
        <v>16</v>
      </c>
      <c r="D296" s="25"/>
      <c r="E296" s="25" t="s">
        <v>1281</v>
      </c>
      <c r="F296" s="27">
        <v>41705</v>
      </c>
      <c r="G296" s="25" t="s">
        <v>1282</v>
      </c>
    </row>
    <row r="297" spans="1:7" x14ac:dyDescent="0.35">
      <c r="A297" s="38" t="s">
        <v>1557</v>
      </c>
      <c r="B297" s="28" t="s">
        <v>1558</v>
      </c>
      <c r="C297" s="25" t="s">
        <v>16</v>
      </c>
      <c r="D297" s="25"/>
      <c r="E297" s="25" t="s">
        <v>1281</v>
      </c>
      <c r="F297" s="27">
        <v>41820</v>
      </c>
      <c r="G297" s="25" t="s">
        <v>1282</v>
      </c>
    </row>
    <row r="298" spans="1:7" x14ac:dyDescent="0.35">
      <c r="A298" s="38" t="s">
        <v>1559</v>
      </c>
      <c r="B298" s="28" t="s">
        <v>1560</v>
      </c>
      <c r="C298" s="25" t="s">
        <v>16</v>
      </c>
      <c r="D298" s="25"/>
      <c r="E298" s="25" t="s">
        <v>1281</v>
      </c>
      <c r="F298" s="27">
        <v>43088</v>
      </c>
      <c r="G298" s="25" t="s">
        <v>1282</v>
      </c>
    </row>
    <row r="299" spans="1:7" x14ac:dyDescent="0.35">
      <c r="A299" s="38" t="s">
        <v>1561</v>
      </c>
      <c r="B299" s="28" t="s">
        <v>1562</v>
      </c>
      <c r="C299" s="25" t="s">
        <v>16</v>
      </c>
      <c r="D299" s="25"/>
      <c r="E299" s="25" t="s">
        <v>1281</v>
      </c>
      <c r="F299" s="27">
        <v>41562</v>
      </c>
      <c r="G299" s="25" t="s">
        <v>1282</v>
      </c>
    </row>
    <row r="300" spans="1:7" x14ac:dyDescent="0.35">
      <c r="A300" s="38">
        <v>2.0000000000000001E+121</v>
      </c>
      <c r="B300" s="28" t="s">
        <v>1563</v>
      </c>
      <c r="C300" s="25" t="s">
        <v>16</v>
      </c>
      <c r="D300" s="25"/>
      <c r="E300" s="25" t="s">
        <v>1281</v>
      </c>
      <c r="F300" s="27">
        <v>41562</v>
      </c>
      <c r="G300" s="25" t="s">
        <v>1282</v>
      </c>
    </row>
    <row r="301" spans="1:7" x14ac:dyDescent="0.35">
      <c r="A301" s="38">
        <v>1.9999999999999998E+131</v>
      </c>
      <c r="B301" s="28" t="s">
        <v>1564</v>
      </c>
      <c r="C301" s="25" t="s">
        <v>16</v>
      </c>
      <c r="D301" s="25"/>
      <c r="E301" s="25" t="s">
        <v>1281</v>
      </c>
      <c r="F301" s="27">
        <v>41562</v>
      </c>
      <c r="G301" s="25" t="s">
        <v>1282</v>
      </c>
    </row>
    <row r="302" spans="1:7" x14ac:dyDescent="0.35">
      <c r="A302" s="38">
        <v>2E+141</v>
      </c>
      <c r="B302" s="28" t="s">
        <v>1565</v>
      </c>
      <c r="C302" s="25" t="s">
        <v>16</v>
      </c>
      <c r="D302" s="25"/>
      <c r="E302" s="25" t="s">
        <v>1281</v>
      </c>
      <c r="F302" s="27">
        <v>41562</v>
      </c>
      <c r="G302" s="25" t="s">
        <v>1282</v>
      </c>
    </row>
    <row r="303" spans="1:7" x14ac:dyDescent="0.35">
      <c r="A303" s="38">
        <v>2E+151</v>
      </c>
      <c r="B303" s="28" t="s">
        <v>1566</v>
      </c>
      <c r="C303" s="25" t="s">
        <v>16</v>
      </c>
      <c r="D303" s="25"/>
      <c r="E303" s="25" t="s">
        <v>1281</v>
      </c>
      <c r="F303" s="27">
        <v>41562</v>
      </c>
      <c r="G303" s="25" t="s">
        <v>1282</v>
      </c>
    </row>
    <row r="304" spans="1:7" x14ac:dyDescent="0.35">
      <c r="A304" s="38">
        <v>2.0000000000000001E+161</v>
      </c>
      <c r="B304" s="28" t="s">
        <v>1567</v>
      </c>
      <c r="C304" s="25" t="s">
        <v>16</v>
      </c>
      <c r="D304" s="25"/>
      <c r="E304" s="25" t="s">
        <v>1281</v>
      </c>
      <c r="F304" s="27">
        <v>41562</v>
      </c>
      <c r="G304" s="25" t="s">
        <v>1282</v>
      </c>
    </row>
    <row r="305" spans="1:7" x14ac:dyDescent="0.35">
      <c r="A305" s="38">
        <v>1.9999999999999999E+171</v>
      </c>
      <c r="B305" s="28" t="s">
        <v>1568</v>
      </c>
      <c r="C305" s="25" t="s">
        <v>16</v>
      </c>
      <c r="D305" s="25"/>
      <c r="E305" s="25" t="s">
        <v>1281</v>
      </c>
      <c r="F305" s="27">
        <v>41562</v>
      </c>
      <c r="G305" s="25" t="s">
        <v>1282</v>
      </c>
    </row>
    <row r="306" spans="1:7" x14ac:dyDescent="0.35">
      <c r="A306" s="38">
        <v>1.9999999999999998E+181</v>
      </c>
      <c r="B306" s="28" t="s">
        <v>1569</v>
      </c>
      <c r="C306" s="25" t="s">
        <v>16</v>
      </c>
      <c r="D306" s="25"/>
      <c r="E306" s="25" t="s">
        <v>1281</v>
      </c>
      <c r="F306" s="27">
        <v>41562</v>
      </c>
      <c r="G306" s="25" t="s">
        <v>1282</v>
      </c>
    </row>
    <row r="307" spans="1:7" x14ac:dyDescent="0.35">
      <c r="A307" s="38">
        <v>2.0000000000000001E+182</v>
      </c>
      <c r="B307" s="28" t="s">
        <v>1570</v>
      </c>
      <c r="C307" s="25" t="s">
        <v>16</v>
      </c>
      <c r="D307" s="25"/>
      <c r="E307" s="25" t="s">
        <v>1281</v>
      </c>
      <c r="F307" s="27">
        <v>41562</v>
      </c>
      <c r="G307" s="25" t="s">
        <v>1282</v>
      </c>
    </row>
    <row r="308" spans="1:7" x14ac:dyDescent="0.35">
      <c r="A308" s="38">
        <v>1.9999999999999999E+183</v>
      </c>
      <c r="B308" s="28" t="s">
        <v>1571</v>
      </c>
      <c r="C308" s="25" t="s">
        <v>16</v>
      </c>
      <c r="D308" s="25"/>
      <c r="E308" s="25" t="s">
        <v>1281</v>
      </c>
      <c r="F308" s="27">
        <v>41562</v>
      </c>
      <c r="G308" s="25" t="s">
        <v>1282</v>
      </c>
    </row>
    <row r="309" spans="1:7" x14ac:dyDescent="0.35">
      <c r="A309" s="38">
        <v>2E+184</v>
      </c>
      <c r="B309" s="28" t="s">
        <v>1572</v>
      </c>
      <c r="C309" s="25" t="s">
        <v>16</v>
      </c>
      <c r="D309" s="25"/>
      <c r="E309" s="25" t="s">
        <v>1281</v>
      </c>
      <c r="F309" s="27">
        <v>41562</v>
      </c>
      <c r="G309" s="25" t="s">
        <v>1282</v>
      </c>
    </row>
    <row r="310" spans="1:7" x14ac:dyDescent="0.35">
      <c r="A310" s="38">
        <v>2.0000000000000001E+251</v>
      </c>
      <c r="B310" s="28" t="s">
        <v>1573</v>
      </c>
      <c r="C310" s="25" t="s">
        <v>16</v>
      </c>
      <c r="D310" s="25"/>
      <c r="E310" s="25" t="s">
        <v>1281</v>
      </c>
      <c r="F310" s="27">
        <v>41562</v>
      </c>
      <c r="G310" s="25" t="s">
        <v>1282</v>
      </c>
    </row>
    <row r="311" spans="1:7" x14ac:dyDescent="0.35">
      <c r="A311" s="38">
        <v>1.9999999999999999E+261</v>
      </c>
      <c r="B311" s="28" t="s">
        <v>1574</v>
      </c>
      <c r="C311" s="25" t="s">
        <v>16</v>
      </c>
      <c r="D311" s="25"/>
      <c r="E311" s="25" t="s">
        <v>1281</v>
      </c>
      <c r="F311" s="27">
        <v>41562</v>
      </c>
      <c r="G311" s="25" t="s">
        <v>1282</v>
      </c>
    </row>
    <row r="312" spans="1:7" x14ac:dyDescent="0.35">
      <c r="A312" s="38">
        <v>1.9999999999999999E+271</v>
      </c>
      <c r="B312" s="28" t="s">
        <v>1575</v>
      </c>
      <c r="C312" s="25" t="s">
        <v>16</v>
      </c>
      <c r="D312" s="25"/>
      <c r="E312" s="25" t="s">
        <v>1281</v>
      </c>
      <c r="F312" s="27">
        <v>41562</v>
      </c>
      <c r="G312" s="25" t="s">
        <v>1282</v>
      </c>
    </row>
    <row r="313" spans="1:7" x14ac:dyDescent="0.35">
      <c r="A313" s="38">
        <v>2.0000000000000001E+281</v>
      </c>
      <c r="B313" s="28" t="s">
        <v>1576</v>
      </c>
      <c r="C313" s="25" t="s">
        <v>16</v>
      </c>
      <c r="D313" s="25"/>
      <c r="E313" s="25" t="s">
        <v>1281</v>
      </c>
      <c r="F313" s="27">
        <v>41562</v>
      </c>
      <c r="G313" s="25" t="s">
        <v>1282</v>
      </c>
    </row>
    <row r="314" spans="1:7" x14ac:dyDescent="0.35">
      <c r="A314" s="38">
        <v>2.0000000000000001E+282</v>
      </c>
      <c r="B314" s="28" t="s">
        <v>1577</v>
      </c>
      <c r="C314" s="25" t="s">
        <v>16</v>
      </c>
      <c r="D314" s="25"/>
      <c r="E314" s="25" t="s">
        <v>1281</v>
      </c>
      <c r="F314" s="27">
        <v>41562</v>
      </c>
      <c r="G314" s="25" t="s">
        <v>1282</v>
      </c>
    </row>
    <row r="315" spans="1:7" x14ac:dyDescent="0.35">
      <c r="A315" s="38">
        <v>1.9999999999999999E+283</v>
      </c>
      <c r="B315" s="28" t="s">
        <v>1578</v>
      </c>
      <c r="C315" s="25" t="s">
        <v>16</v>
      </c>
      <c r="D315" s="25"/>
      <c r="E315" s="25" t="s">
        <v>1281</v>
      </c>
      <c r="F315" s="27">
        <v>41562</v>
      </c>
      <c r="G315" s="25" t="s">
        <v>1282</v>
      </c>
    </row>
    <row r="316" spans="1:7" x14ac:dyDescent="0.35">
      <c r="A316" s="38">
        <v>2.0000000000000002E+284</v>
      </c>
      <c r="B316" s="28" t="s">
        <v>1579</v>
      </c>
      <c r="C316" s="25" t="s">
        <v>16</v>
      </c>
      <c r="D316" s="25"/>
      <c r="E316" s="25" t="s">
        <v>1281</v>
      </c>
      <c r="F316" s="27">
        <v>41562</v>
      </c>
      <c r="G316" s="25" t="s">
        <v>1282</v>
      </c>
    </row>
    <row r="317" spans="1:7" x14ac:dyDescent="0.35">
      <c r="A317" s="38">
        <v>1.9999999999999999E+291</v>
      </c>
      <c r="B317" s="28" t="s">
        <v>1580</v>
      </c>
      <c r="C317" s="25" t="s">
        <v>16</v>
      </c>
      <c r="D317" s="25"/>
      <c r="E317" s="25" t="s">
        <v>1281</v>
      </c>
      <c r="F317" s="27">
        <v>41705</v>
      </c>
      <c r="G317" s="25" t="s">
        <v>1282</v>
      </c>
    </row>
    <row r="318" spans="1:7" x14ac:dyDescent="0.35">
      <c r="A318" s="38" t="s">
        <v>1581</v>
      </c>
      <c r="B318" s="28" t="s">
        <v>1582</v>
      </c>
      <c r="C318" s="25" t="s">
        <v>16</v>
      </c>
      <c r="D318" s="25"/>
      <c r="E318" s="25" t="s">
        <v>1281</v>
      </c>
      <c r="F318" s="27">
        <v>41562</v>
      </c>
      <c r="G318" s="25" t="s">
        <v>1282</v>
      </c>
    </row>
    <row r="319" spans="1:7" x14ac:dyDescent="0.35">
      <c r="A319" s="38" t="s">
        <v>1583</v>
      </c>
      <c r="B319" s="28" t="s">
        <v>1584</v>
      </c>
      <c r="C319" s="25" t="s">
        <v>16</v>
      </c>
      <c r="D319" s="25"/>
      <c r="E319" s="25" t="s">
        <v>1281</v>
      </c>
      <c r="F319" s="27">
        <v>41562</v>
      </c>
      <c r="G319" s="25" t="s">
        <v>1282</v>
      </c>
    </row>
    <row r="320" spans="1:7" x14ac:dyDescent="0.35">
      <c r="A320" s="38" t="s">
        <v>1585</v>
      </c>
      <c r="B320" s="28" t="s">
        <v>1586</v>
      </c>
      <c r="C320" s="25" t="s">
        <v>16</v>
      </c>
      <c r="D320" s="25"/>
      <c r="E320" s="25" t="s">
        <v>1281</v>
      </c>
      <c r="F320" s="27">
        <v>41562</v>
      </c>
      <c r="G320" s="25" t="s">
        <v>1282</v>
      </c>
    </row>
    <row r="321" spans="1:7" x14ac:dyDescent="0.35">
      <c r="A321" s="38" t="s">
        <v>1587</v>
      </c>
      <c r="B321" s="28" t="s">
        <v>1588</v>
      </c>
      <c r="C321" s="25" t="s">
        <v>16</v>
      </c>
      <c r="D321" s="25"/>
      <c r="E321" s="25" t="s">
        <v>1281</v>
      </c>
      <c r="F321" s="27">
        <v>41562</v>
      </c>
      <c r="G321" s="25" t="s">
        <v>1282</v>
      </c>
    </row>
    <row r="322" spans="1:7" x14ac:dyDescent="0.35">
      <c r="A322" s="38" t="s">
        <v>1589</v>
      </c>
      <c r="B322" s="28" t="s">
        <v>1590</v>
      </c>
      <c r="C322" s="25" t="s">
        <v>16</v>
      </c>
      <c r="D322" s="25"/>
      <c r="E322" s="25" t="s">
        <v>1281</v>
      </c>
      <c r="F322" s="27">
        <v>41562</v>
      </c>
      <c r="G322" s="25" t="s">
        <v>1282</v>
      </c>
    </row>
    <row r="323" spans="1:7" x14ac:dyDescent="0.35">
      <c r="A323" s="38" t="s">
        <v>1591</v>
      </c>
      <c r="B323" s="28" t="s">
        <v>1592</v>
      </c>
      <c r="C323" s="25" t="s">
        <v>16</v>
      </c>
      <c r="D323" s="25"/>
      <c r="E323" s="25" t="s">
        <v>1281</v>
      </c>
      <c r="F323" s="27">
        <v>41562</v>
      </c>
      <c r="G323" s="25" t="s">
        <v>1282</v>
      </c>
    </row>
    <row r="324" spans="1:7" x14ac:dyDescent="0.35">
      <c r="A324" s="38" t="s">
        <v>1593</v>
      </c>
      <c r="B324" s="28" t="s">
        <v>1594</v>
      </c>
      <c r="C324" s="25" t="s">
        <v>16</v>
      </c>
      <c r="D324" s="25"/>
      <c r="E324" s="25" t="s">
        <v>1281</v>
      </c>
      <c r="F324" s="27">
        <v>41562</v>
      </c>
      <c r="G324" s="25" t="s">
        <v>1282</v>
      </c>
    </row>
    <row r="325" spans="1:7" x14ac:dyDescent="0.35">
      <c r="A325" s="38" t="s">
        <v>1595</v>
      </c>
      <c r="B325" s="28" t="s">
        <v>1596</v>
      </c>
      <c r="C325" s="25" t="s">
        <v>16</v>
      </c>
      <c r="D325" s="25"/>
      <c r="E325" s="25" t="s">
        <v>1281</v>
      </c>
      <c r="F325" s="27">
        <v>41562</v>
      </c>
      <c r="G325" s="25" t="s">
        <v>1282</v>
      </c>
    </row>
    <row r="326" spans="1:7" x14ac:dyDescent="0.35">
      <c r="A326" s="38" t="s">
        <v>1597</v>
      </c>
      <c r="B326" s="28" t="s">
        <v>1598</v>
      </c>
      <c r="C326" s="25" t="s">
        <v>16</v>
      </c>
      <c r="D326" s="25"/>
      <c r="E326" s="25" t="s">
        <v>1281</v>
      </c>
      <c r="F326" s="27">
        <v>41562</v>
      </c>
      <c r="G326" s="25" t="s">
        <v>1282</v>
      </c>
    </row>
    <row r="327" spans="1:7" x14ac:dyDescent="0.35">
      <c r="A327" s="38" t="s">
        <v>1599</v>
      </c>
      <c r="B327" s="28" t="s">
        <v>1600</v>
      </c>
      <c r="C327" s="25" t="s">
        <v>16</v>
      </c>
      <c r="D327" s="25"/>
      <c r="E327" s="25" t="s">
        <v>1281</v>
      </c>
      <c r="F327" s="27">
        <v>41562</v>
      </c>
      <c r="G327" s="25" t="s">
        <v>1282</v>
      </c>
    </row>
    <row r="328" spans="1:7" x14ac:dyDescent="0.35">
      <c r="A328" s="38" t="s">
        <v>1601</v>
      </c>
      <c r="B328" s="28" t="s">
        <v>1602</v>
      </c>
      <c r="C328" s="25" t="s">
        <v>16</v>
      </c>
      <c r="D328" s="25"/>
      <c r="E328" s="25" t="s">
        <v>1281</v>
      </c>
      <c r="F328" s="27">
        <v>41562</v>
      </c>
      <c r="G328" s="25" t="s">
        <v>1282</v>
      </c>
    </row>
    <row r="329" spans="1:7" x14ac:dyDescent="0.35">
      <c r="A329" s="38" t="s">
        <v>1603</v>
      </c>
      <c r="B329" s="28" t="s">
        <v>1604</v>
      </c>
      <c r="C329" s="25" t="s">
        <v>16</v>
      </c>
      <c r="D329" s="25"/>
      <c r="E329" s="25" t="s">
        <v>1281</v>
      </c>
      <c r="F329" s="27">
        <v>41562</v>
      </c>
      <c r="G329" s="25" t="s">
        <v>1282</v>
      </c>
    </row>
    <row r="330" spans="1:7" x14ac:dyDescent="0.35">
      <c r="A330" s="38" t="s">
        <v>1605</v>
      </c>
      <c r="B330" s="28" t="s">
        <v>1606</v>
      </c>
      <c r="C330" s="25" t="s">
        <v>16</v>
      </c>
      <c r="D330" s="25"/>
      <c r="E330" s="25" t="s">
        <v>1281</v>
      </c>
      <c r="F330" s="27">
        <v>41562</v>
      </c>
      <c r="G330" s="25" t="s">
        <v>1282</v>
      </c>
    </row>
    <row r="331" spans="1:7" x14ac:dyDescent="0.35">
      <c r="A331" s="38" t="s">
        <v>1607</v>
      </c>
      <c r="B331" s="28" t="s">
        <v>1608</v>
      </c>
      <c r="C331" s="25" t="s">
        <v>16</v>
      </c>
      <c r="D331" s="25"/>
      <c r="E331" s="25" t="s">
        <v>1281</v>
      </c>
      <c r="F331" s="27">
        <v>41562</v>
      </c>
      <c r="G331" s="25" t="s">
        <v>1282</v>
      </c>
    </row>
    <row r="332" spans="1:7" x14ac:dyDescent="0.35">
      <c r="A332" s="38" t="s">
        <v>1609</v>
      </c>
      <c r="B332" s="28" t="s">
        <v>1610</v>
      </c>
      <c r="C332" s="25" t="s">
        <v>16</v>
      </c>
      <c r="D332" s="25"/>
      <c r="E332" s="25" t="s">
        <v>1281</v>
      </c>
      <c r="F332" s="27">
        <v>41562</v>
      </c>
      <c r="G332" s="25" t="s">
        <v>1282</v>
      </c>
    </row>
    <row r="333" spans="1:7" x14ac:dyDescent="0.35">
      <c r="A333" s="38" t="s">
        <v>1611</v>
      </c>
      <c r="B333" s="28" t="s">
        <v>1612</v>
      </c>
      <c r="C333" s="25" t="s">
        <v>16</v>
      </c>
      <c r="D333" s="25"/>
      <c r="E333" s="25" t="s">
        <v>1281</v>
      </c>
      <c r="F333" s="27">
        <v>41562</v>
      </c>
      <c r="G333" s="25" t="s">
        <v>1282</v>
      </c>
    </row>
    <row r="334" spans="1:7" x14ac:dyDescent="0.35">
      <c r="A334" s="38" t="s">
        <v>1613</v>
      </c>
      <c r="B334" s="28" t="s">
        <v>1614</v>
      </c>
      <c r="C334" s="25" t="s">
        <v>16</v>
      </c>
      <c r="D334" s="25"/>
      <c r="E334" s="25" t="s">
        <v>1281</v>
      </c>
      <c r="F334" s="27">
        <v>41562</v>
      </c>
      <c r="G334" s="25" t="s">
        <v>1282</v>
      </c>
    </row>
    <row r="335" spans="1:7" x14ac:dyDescent="0.35">
      <c r="A335" s="38" t="s">
        <v>1615</v>
      </c>
      <c r="B335" s="28" t="s">
        <v>1616</v>
      </c>
      <c r="C335" s="25" t="s">
        <v>16</v>
      </c>
      <c r="D335" s="25"/>
      <c r="E335" s="25" t="s">
        <v>1281</v>
      </c>
      <c r="F335" s="27">
        <v>41562</v>
      </c>
      <c r="G335" s="25" t="s">
        <v>1282</v>
      </c>
    </row>
    <row r="336" spans="1:7" x14ac:dyDescent="0.35">
      <c r="A336" s="38" t="s">
        <v>1617</v>
      </c>
      <c r="B336" s="28" t="s">
        <v>1618</v>
      </c>
      <c r="C336" s="25" t="s">
        <v>16</v>
      </c>
      <c r="D336" s="25"/>
      <c r="E336" s="25" t="s">
        <v>1281</v>
      </c>
      <c r="F336" s="27">
        <v>41562</v>
      </c>
      <c r="G336" s="25" t="s">
        <v>1282</v>
      </c>
    </row>
    <row r="337" spans="1:7" x14ac:dyDescent="0.35">
      <c r="A337" s="38" t="s">
        <v>1619</v>
      </c>
      <c r="B337" s="28" t="s">
        <v>1620</v>
      </c>
      <c r="C337" s="25" t="s">
        <v>16</v>
      </c>
      <c r="D337" s="25"/>
      <c r="E337" s="25" t="s">
        <v>1281</v>
      </c>
      <c r="F337" s="27">
        <v>41562</v>
      </c>
      <c r="G337" s="25" t="s">
        <v>1282</v>
      </c>
    </row>
    <row r="338" spans="1:7" x14ac:dyDescent="0.35">
      <c r="A338" s="38" t="s">
        <v>1621</v>
      </c>
      <c r="B338" s="28" t="s">
        <v>1622</v>
      </c>
      <c r="C338" s="25" t="s">
        <v>16</v>
      </c>
      <c r="D338" s="25"/>
      <c r="E338" s="25" t="s">
        <v>1281</v>
      </c>
      <c r="F338" s="27">
        <v>41562</v>
      </c>
      <c r="G338" s="25" t="s">
        <v>1282</v>
      </c>
    </row>
    <row r="339" spans="1:7" x14ac:dyDescent="0.35">
      <c r="A339" s="38" t="s">
        <v>1623</v>
      </c>
      <c r="B339" s="28" t="s">
        <v>1624</v>
      </c>
      <c r="C339" s="25" t="s">
        <v>16</v>
      </c>
      <c r="D339" s="25"/>
      <c r="E339" s="25" t="s">
        <v>1281</v>
      </c>
      <c r="F339" s="27">
        <v>41562</v>
      </c>
      <c r="G339" s="25" t="s">
        <v>1282</v>
      </c>
    </row>
    <row r="340" spans="1:7" x14ac:dyDescent="0.35">
      <c r="A340" s="38" t="s">
        <v>1625</v>
      </c>
      <c r="B340" s="28" t="s">
        <v>1626</v>
      </c>
      <c r="C340" s="25" t="s">
        <v>16</v>
      </c>
      <c r="D340" s="25"/>
      <c r="E340" s="25" t="s">
        <v>1281</v>
      </c>
      <c r="F340" s="27">
        <v>41562</v>
      </c>
      <c r="G340" s="25" t="s">
        <v>1282</v>
      </c>
    </row>
    <row r="341" spans="1:7" x14ac:dyDescent="0.35">
      <c r="A341" s="38" t="s">
        <v>1627</v>
      </c>
      <c r="B341" s="28" t="s">
        <v>1628</v>
      </c>
      <c r="C341" s="25" t="s">
        <v>16</v>
      </c>
      <c r="D341" s="25"/>
      <c r="E341" s="25" t="s">
        <v>1281</v>
      </c>
      <c r="F341" s="27">
        <v>41562</v>
      </c>
      <c r="G341" s="25" t="s">
        <v>1282</v>
      </c>
    </row>
    <row r="342" spans="1:7" x14ac:dyDescent="0.35">
      <c r="A342" s="38" t="s">
        <v>1629</v>
      </c>
      <c r="B342" s="28" t="s">
        <v>1630</v>
      </c>
      <c r="C342" s="25" t="s">
        <v>16</v>
      </c>
      <c r="D342" s="25"/>
      <c r="E342" s="25" t="s">
        <v>1281</v>
      </c>
      <c r="F342" s="27">
        <v>41562</v>
      </c>
      <c r="G342" s="25" t="s">
        <v>1282</v>
      </c>
    </row>
    <row r="343" spans="1:7" x14ac:dyDescent="0.35">
      <c r="A343" s="38" t="s">
        <v>1631</v>
      </c>
      <c r="B343" s="28" t="s">
        <v>1632</v>
      </c>
      <c r="C343" s="25" t="s">
        <v>16</v>
      </c>
      <c r="D343" s="25"/>
      <c r="E343" s="25" t="s">
        <v>1281</v>
      </c>
      <c r="F343" s="27">
        <v>41562</v>
      </c>
      <c r="G343" s="25" t="s">
        <v>1282</v>
      </c>
    </row>
    <row r="344" spans="1:7" x14ac:dyDescent="0.35">
      <c r="A344" s="38" t="s">
        <v>1633</v>
      </c>
      <c r="B344" s="28" t="s">
        <v>1634</v>
      </c>
      <c r="C344" s="25" t="s">
        <v>16</v>
      </c>
      <c r="D344" s="25"/>
      <c r="E344" s="25" t="s">
        <v>1281</v>
      </c>
      <c r="F344" s="27">
        <v>41562</v>
      </c>
      <c r="G344" s="25" t="s">
        <v>1282</v>
      </c>
    </row>
    <row r="345" spans="1:7" x14ac:dyDescent="0.35">
      <c r="A345" s="38" t="s">
        <v>1635</v>
      </c>
      <c r="B345" s="28" t="s">
        <v>1636</v>
      </c>
      <c r="C345" s="25" t="s">
        <v>16</v>
      </c>
      <c r="D345" s="25"/>
      <c r="E345" s="25" t="s">
        <v>1281</v>
      </c>
      <c r="F345" s="27">
        <v>41562</v>
      </c>
      <c r="G345" s="25" t="s">
        <v>1282</v>
      </c>
    </row>
    <row r="346" spans="1:7" x14ac:dyDescent="0.35">
      <c r="A346" s="38" t="s">
        <v>1637</v>
      </c>
      <c r="B346" s="28" t="s">
        <v>1638</v>
      </c>
      <c r="C346" s="25" t="s">
        <v>16</v>
      </c>
      <c r="D346" s="25"/>
      <c r="E346" s="25" t="s">
        <v>1281</v>
      </c>
      <c r="F346" s="27">
        <v>41705</v>
      </c>
      <c r="G346" s="25" t="s">
        <v>1282</v>
      </c>
    </row>
    <row r="347" spans="1:7" x14ac:dyDescent="0.35">
      <c r="A347" s="38" t="s">
        <v>1639</v>
      </c>
      <c r="B347" s="28" t="s">
        <v>1640</v>
      </c>
      <c r="C347" s="25" t="s">
        <v>16</v>
      </c>
      <c r="D347" s="25"/>
      <c r="E347" s="25" t="s">
        <v>1281</v>
      </c>
      <c r="F347" s="27">
        <v>41705</v>
      </c>
      <c r="G347" s="25" t="s">
        <v>1282</v>
      </c>
    </row>
    <row r="348" spans="1:7" x14ac:dyDescent="0.35">
      <c r="A348" s="38" t="s">
        <v>1641</v>
      </c>
      <c r="B348" s="28" t="s">
        <v>1642</v>
      </c>
      <c r="C348" s="25" t="s">
        <v>16</v>
      </c>
      <c r="D348" s="25"/>
      <c r="E348" s="25" t="s">
        <v>1281</v>
      </c>
      <c r="F348" s="27">
        <v>41705</v>
      </c>
      <c r="G348" s="25" t="s">
        <v>1282</v>
      </c>
    </row>
    <row r="349" spans="1:7" x14ac:dyDescent="0.35">
      <c r="A349" s="38" t="s">
        <v>1643</v>
      </c>
      <c r="B349" s="28" t="s">
        <v>1644</v>
      </c>
      <c r="C349" s="25" t="s">
        <v>16</v>
      </c>
      <c r="D349" s="25"/>
      <c r="E349" s="25" t="s">
        <v>1281</v>
      </c>
      <c r="F349" s="27">
        <v>41705</v>
      </c>
      <c r="G349" s="25" t="s">
        <v>1282</v>
      </c>
    </row>
    <row r="350" spans="1:7" x14ac:dyDescent="0.35">
      <c r="A350" s="38" t="s">
        <v>1645</v>
      </c>
      <c r="B350" s="28" t="s">
        <v>1646</v>
      </c>
      <c r="C350" s="25" t="s">
        <v>16</v>
      </c>
      <c r="D350" s="25"/>
      <c r="E350" s="25" t="s">
        <v>1281</v>
      </c>
      <c r="F350" s="27">
        <v>42228</v>
      </c>
      <c r="G350" s="25" t="s">
        <v>1282</v>
      </c>
    </row>
    <row r="351" spans="1:7" x14ac:dyDescent="0.35">
      <c r="A351" s="38" t="s">
        <v>1647</v>
      </c>
      <c r="B351" s="28" t="s">
        <v>1648</v>
      </c>
      <c r="C351" s="25" t="s">
        <v>16</v>
      </c>
      <c r="D351" s="25"/>
      <c r="E351" s="25" t="s">
        <v>1281</v>
      </c>
      <c r="F351" s="27">
        <v>41562</v>
      </c>
      <c r="G351" s="25" t="s">
        <v>1282</v>
      </c>
    </row>
    <row r="352" spans="1:7" x14ac:dyDescent="0.35">
      <c r="A352" s="38" t="s">
        <v>1649</v>
      </c>
      <c r="B352" s="28" t="s">
        <v>1650</v>
      </c>
      <c r="C352" s="25" t="s">
        <v>16</v>
      </c>
      <c r="D352" s="25"/>
      <c r="E352" s="25" t="s">
        <v>1281</v>
      </c>
      <c r="F352" s="27">
        <v>41562</v>
      </c>
      <c r="G352" s="25" t="s">
        <v>1282</v>
      </c>
    </row>
    <row r="353" spans="1:7" x14ac:dyDescent="0.35">
      <c r="A353" s="38" t="s">
        <v>1651</v>
      </c>
      <c r="B353" s="28" t="s">
        <v>1652</v>
      </c>
      <c r="C353" s="25" t="s">
        <v>16</v>
      </c>
      <c r="D353" s="25"/>
      <c r="E353" s="25" t="s">
        <v>1281</v>
      </c>
      <c r="F353" s="27">
        <v>41821</v>
      </c>
      <c r="G353" s="25" t="s">
        <v>1282</v>
      </c>
    </row>
    <row r="354" spans="1:7" x14ac:dyDescent="0.35">
      <c r="A354" s="38" t="s">
        <v>1653</v>
      </c>
      <c r="B354" s="28" t="s">
        <v>1654</v>
      </c>
      <c r="C354" s="25" t="s">
        <v>16</v>
      </c>
      <c r="D354" s="25"/>
      <c r="E354" s="25" t="s">
        <v>1281</v>
      </c>
      <c r="F354" s="27">
        <v>43088</v>
      </c>
      <c r="G354" s="25" t="s">
        <v>1282</v>
      </c>
    </row>
    <row r="355" spans="1:7" x14ac:dyDescent="0.35">
      <c r="A355" s="38" t="s">
        <v>1655</v>
      </c>
      <c r="B355" s="28" t="s">
        <v>1656</v>
      </c>
      <c r="C355" s="25" t="s">
        <v>16</v>
      </c>
      <c r="D355" s="25"/>
      <c r="E355" s="25" t="s">
        <v>1281</v>
      </c>
      <c r="F355" s="27">
        <v>41562</v>
      </c>
      <c r="G355" s="25" t="s">
        <v>1282</v>
      </c>
    </row>
    <row r="356" spans="1:7" x14ac:dyDescent="0.35">
      <c r="A356" s="38" t="s">
        <v>1657</v>
      </c>
      <c r="B356" s="28" t="s">
        <v>1658</v>
      </c>
      <c r="C356" s="25" t="s">
        <v>16</v>
      </c>
      <c r="D356" s="25"/>
      <c r="E356" s="25" t="s">
        <v>1281</v>
      </c>
      <c r="F356" s="27">
        <v>41562</v>
      </c>
      <c r="G356" s="25" t="s">
        <v>1282</v>
      </c>
    </row>
    <row r="357" spans="1:7" x14ac:dyDescent="0.35">
      <c r="A357" s="38" t="s">
        <v>1659</v>
      </c>
      <c r="B357" s="28" t="s">
        <v>1660</v>
      </c>
      <c r="C357" s="25" t="s">
        <v>16</v>
      </c>
      <c r="D357" s="25"/>
      <c r="E357" s="25" t="s">
        <v>1281</v>
      </c>
      <c r="F357" s="27">
        <v>41562</v>
      </c>
      <c r="G357" s="25" t="s">
        <v>1282</v>
      </c>
    </row>
    <row r="358" spans="1:7" x14ac:dyDescent="0.35">
      <c r="A358" s="38" t="s">
        <v>1661</v>
      </c>
      <c r="B358" s="28" t="s">
        <v>1662</v>
      </c>
      <c r="C358" s="25" t="s">
        <v>16</v>
      </c>
      <c r="D358" s="25"/>
      <c r="E358" s="25" t="s">
        <v>1281</v>
      </c>
      <c r="F358" s="27">
        <v>41562</v>
      </c>
      <c r="G358" s="25" t="s">
        <v>1282</v>
      </c>
    </row>
    <row r="359" spans="1:7" x14ac:dyDescent="0.35">
      <c r="A359" s="38" t="s">
        <v>1663</v>
      </c>
      <c r="B359" s="28" t="s">
        <v>1664</v>
      </c>
      <c r="C359" s="25" t="s">
        <v>16</v>
      </c>
      <c r="D359" s="25"/>
      <c r="E359" s="25" t="s">
        <v>1281</v>
      </c>
      <c r="F359" s="27">
        <v>41562</v>
      </c>
      <c r="G359" s="25" t="s">
        <v>1282</v>
      </c>
    </row>
    <row r="360" spans="1:7" x14ac:dyDescent="0.35">
      <c r="A360" s="38" t="s">
        <v>1665</v>
      </c>
      <c r="B360" s="28" t="s">
        <v>1666</v>
      </c>
      <c r="C360" s="25" t="s">
        <v>16</v>
      </c>
      <c r="D360" s="25"/>
      <c r="E360" s="25" t="s">
        <v>1281</v>
      </c>
      <c r="F360" s="27">
        <v>41562</v>
      </c>
      <c r="G360" s="25" t="s">
        <v>1282</v>
      </c>
    </row>
    <row r="361" spans="1:7" x14ac:dyDescent="0.35">
      <c r="A361" s="38" t="s">
        <v>1667</v>
      </c>
      <c r="B361" s="28" t="s">
        <v>1668</v>
      </c>
      <c r="C361" s="25" t="s">
        <v>16</v>
      </c>
      <c r="D361" s="25"/>
      <c r="E361" s="25" t="s">
        <v>1281</v>
      </c>
      <c r="F361" s="27">
        <v>41562</v>
      </c>
      <c r="G361" s="25" t="s">
        <v>1282</v>
      </c>
    </row>
    <row r="362" spans="1:7" x14ac:dyDescent="0.35">
      <c r="A362" s="38" t="s">
        <v>1669</v>
      </c>
      <c r="B362" s="28" t="s">
        <v>1670</v>
      </c>
      <c r="C362" s="25" t="s">
        <v>16</v>
      </c>
      <c r="D362" s="25"/>
      <c r="E362" s="25" t="s">
        <v>1281</v>
      </c>
      <c r="F362" s="27">
        <v>41562</v>
      </c>
      <c r="G362" s="25" t="s">
        <v>1282</v>
      </c>
    </row>
    <row r="363" spans="1:7" x14ac:dyDescent="0.35">
      <c r="A363" s="38" t="s">
        <v>1671</v>
      </c>
      <c r="B363" s="28" t="s">
        <v>1672</v>
      </c>
      <c r="C363" s="25" t="s">
        <v>16</v>
      </c>
      <c r="D363" s="25"/>
      <c r="E363" s="25" t="s">
        <v>1281</v>
      </c>
      <c r="F363" s="27">
        <v>41702</v>
      </c>
      <c r="G363" s="25" t="s">
        <v>1282</v>
      </c>
    </row>
    <row r="364" spans="1:7" x14ac:dyDescent="0.35">
      <c r="A364" s="38" t="s">
        <v>1673</v>
      </c>
      <c r="B364" s="28" t="s">
        <v>1674</v>
      </c>
      <c r="C364" s="25" t="s">
        <v>16</v>
      </c>
      <c r="D364" s="25"/>
      <c r="E364" s="25" t="s">
        <v>1281</v>
      </c>
      <c r="F364" s="27">
        <v>41562</v>
      </c>
      <c r="G364" s="25" t="s">
        <v>1282</v>
      </c>
    </row>
    <row r="365" spans="1:7" x14ac:dyDescent="0.35">
      <c r="A365" s="38" t="s">
        <v>1675</v>
      </c>
      <c r="B365" s="28" t="s">
        <v>1676</v>
      </c>
      <c r="C365" s="25" t="s">
        <v>16</v>
      </c>
      <c r="D365" s="25"/>
      <c r="E365" s="25" t="s">
        <v>1281</v>
      </c>
      <c r="F365" s="27">
        <v>41562</v>
      </c>
      <c r="G365" s="25" t="s">
        <v>1282</v>
      </c>
    </row>
    <row r="366" spans="1:7" x14ac:dyDescent="0.35">
      <c r="A366" s="38" t="s">
        <v>1677</v>
      </c>
      <c r="B366" s="28" t="s">
        <v>1678</v>
      </c>
      <c r="C366" s="25" t="s">
        <v>16</v>
      </c>
      <c r="D366" s="25"/>
      <c r="E366" s="25" t="s">
        <v>1281</v>
      </c>
      <c r="F366" s="27">
        <v>41562</v>
      </c>
      <c r="G366" s="25" t="s">
        <v>1282</v>
      </c>
    </row>
    <row r="367" spans="1:7" x14ac:dyDescent="0.35">
      <c r="A367" s="38" t="s">
        <v>1679</v>
      </c>
      <c r="B367" s="28" t="s">
        <v>1331</v>
      </c>
      <c r="C367" s="25" t="s">
        <v>16</v>
      </c>
      <c r="D367" s="25"/>
      <c r="E367" s="25" t="s">
        <v>1281</v>
      </c>
      <c r="F367" s="27">
        <v>41705</v>
      </c>
      <c r="G367" s="25" t="s">
        <v>1282</v>
      </c>
    </row>
    <row r="368" spans="1:7" x14ac:dyDescent="0.35">
      <c r="A368" s="38" t="s">
        <v>1680</v>
      </c>
      <c r="B368" s="28" t="s">
        <v>1681</v>
      </c>
      <c r="C368" s="25" t="s">
        <v>16</v>
      </c>
      <c r="D368" s="25"/>
      <c r="E368" s="25" t="s">
        <v>1281</v>
      </c>
      <c r="F368" s="27">
        <v>41705</v>
      </c>
      <c r="G368" s="25" t="s">
        <v>1282</v>
      </c>
    </row>
    <row r="369" spans="1:7" x14ac:dyDescent="0.35">
      <c r="A369" s="38" t="s">
        <v>1682</v>
      </c>
      <c r="B369" s="28" t="s">
        <v>1683</v>
      </c>
      <c r="C369" s="25" t="s">
        <v>16</v>
      </c>
      <c r="D369" s="25"/>
      <c r="E369" s="25" t="s">
        <v>1281</v>
      </c>
      <c r="F369" s="27">
        <v>41705</v>
      </c>
      <c r="G369" s="25" t="s">
        <v>1282</v>
      </c>
    </row>
    <row r="370" spans="1:7" x14ac:dyDescent="0.35">
      <c r="A370" s="38" t="s">
        <v>1684</v>
      </c>
      <c r="B370" s="28" t="s">
        <v>1685</v>
      </c>
      <c r="C370" s="25" t="s">
        <v>16</v>
      </c>
      <c r="D370" s="25"/>
      <c r="E370" s="25" t="s">
        <v>1281</v>
      </c>
      <c r="F370" s="27">
        <v>41562</v>
      </c>
      <c r="G370" s="25" t="s">
        <v>1282</v>
      </c>
    </row>
    <row r="371" spans="1:7" x14ac:dyDescent="0.35">
      <c r="A371" s="38" t="s">
        <v>1686</v>
      </c>
      <c r="B371" s="28" t="s">
        <v>1687</v>
      </c>
      <c r="C371" s="25" t="s">
        <v>16</v>
      </c>
      <c r="D371" s="25"/>
      <c r="E371" s="25" t="s">
        <v>1281</v>
      </c>
      <c r="F371" s="27">
        <v>41562</v>
      </c>
      <c r="G371" s="25" t="s">
        <v>1282</v>
      </c>
    </row>
    <row r="372" spans="1:7" x14ac:dyDescent="0.35">
      <c r="A372" s="38" t="s">
        <v>1688</v>
      </c>
      <c r="B372" s="28" t="s">
        <v>1689</v>
      </c>
      <c r="C372" s="25" t="s">
        <v>16</v>
      </c>
      <c r="D372" s="25"/>
      <c r="E372" s="25" t="s">
        <v>1281</v>
      </c>
      <c r="F372" s="27">
        <v>41562</v>
      </c>
      <c r="G372" s="25" t="s">
        <v>1282</v>
      </c>
    </row>
    <row r="373" spans="1:7" x14ac:dyDescent="0.35">
      <c r="A373" s="38" t="s">
        <v>1690</v>
      </c>
      <c r="B373" s="28" t="s">
        <v>1691</v>
      </c>
      <c r="C373" s="25" t="s">
        <v>16</v>
      </c>
      <c r="D373" s="25"/>
      <c r="E373" s="25" t="s">
        <v>1281</v>
      </c>
      <c r="F373" s="27">
        <v>41705</v>
      </c>
      <c r="G373" s="25" t="s">
        <v>1282</v>
      </c>
    </row>
    <row r="374" spans="1:7" x14ac:dyDescent="0.35">
      <c r="A374" s="38" t="s">
        <v>1692</v>
      </c>
      <c r="B374" s="28" t="s">
        <v>1693</v>
      </c>
      <c r="C374" s="25" t="s">
        <v>16</v>
      </c>
      <c r="D374" s="25"/>
      <c r="E374" s="25" t="s">
        <v>1281</v>
      </c>
      <c r="F374" s="27">
        <v>41705</v>
      </c>
      <c r="G374" s="25" t="s">
        <v>1282</v>
      </c>
    </row>
    <row r="375" spans="1:7" x14ac:dyDescent="0.35">
      <c r="A375" s="38" t="s">
        <v>1694</v>
      </c>
      <c r="B375" s="28" t="s">
        <v>1695</v>
      </c>
      <c r="C375" s="25" t="s">
        <v>16</v>
      </c>
      <c r="D375" s="25"/>
      <c r="E375" s="25" t="s">
        <v>1281</v>
      </c>
      <c r="F375" s="27">
        <v>41705</v>
      </c>
      <c r="G375" s="25" t="s">
        <v>1282</v>
      </c>
    </row>
    <row r="376" spans="1:7" x14ac:dyDescent="0.35">
      <c r="A376" s="38" t="s">
        <v>1696</v>
      </c>
      <c r="B376" s="28" t="s">
        <v>1697</v>
      </c>
      <c r="C376" s="25" t="s">
        <v>16</v>
      </c>
      <c r="D376" s="25"/>
      <c r="E376" s="25" t="s">
        <v>1281</v>
      </c>
      <c r="F376" s="27">
        <v>41562</v>
      </c>
      <c r="G376" s="25" t="s">
        <v>1282</v>
      </c>
    </row>
    <row r="377" spans="1:7" x14ac:dyDescent="0.35">
      <c r="A377" s="38" t="s">
        <v>1698</v>
      </c>
      <c r="B377" s="28" t="s">
        <v>1699</v>
      </c>
      <c r="C377" s="25" t="s">
        <v>16</v>
      </c>
      <c r="D377" s="25"/>
      <c r="E377" s="25" t="s">
        <v>1281</v>
      </c>
      <c r="F377" s="27">
        <v>41562</v>
      </c>
      <c r="G377" s="25" t="s">
        <v>1282</v>
      </c>
    </row>
    <row r="378" spans="1:7" x14ac:dyDescent="0.35">
      <c r="A378" s="38" t="s">
        <v>1700</v>
      </c>
      <c r="B378" s="28" t="s">
        <v>1701</v>
      </c>
      <c r="C378" s="25" t="s">
        <v>16</v>
      </c>
      <c r="D378" s="25"/>
      <c r="E378" s="25" t="s">
        <v>1281</v>
      </c>
      <c r="F378" s="27">
        <v>41562</v>
      </c>
      <c r="G378" s="25" t="s">
        <v>1282</v>
      </c>
    </row>
    <row r="379" spans="1:7" x14ac:dyDescent="0.35">
      <c r="A379" s="38" t="s">
        <v>1702</v>
      </c>
      <c r="B379" s="28" t="s">
        <v>1703</v>
      </c>
      <c r="C379" s="25" t="s">
        <v>16</v>
      </c>
      <c r="D379" s="25"/>
      <c r="E379" s="25" t="s">
        <v>1281</v>
      </c>
      <c r="F379" s="27">
        <v>41562</v>
      </c>
      <c r="G379" s="25" t="s">
        <v>1282</v>
      </c>
    </row>
    <row r="380" spans="1:7" x14ac:dyDescent="0.35">
      <c r="A380" s="38" t="s">
        <v>1704</v>
      </c>
      <c r="B380" s="28" t="s">
        <v>1705</v>
      </c>
      <c r="C380" s="25" t="s">
        <v>16</v>
      </c>
      <c r="D380" s="25"/>
      <c r="E380" s="25" t="s">
        <v>1281</v>
      </c>
      <c r="F380" s="27">
        <v>41562</v>
      </c>
      <c r="G380" s="25" t="s">
        <v>1282</v>
      </c>
    </row>
    <row r="381" spans="1:7" x14ac:dyDescent="0.35">
      <c r="A381" s="38" t="s">
        <v>1706</v>
      </c>
      <c r="B381" s="28" t="s">
        <v>1707</v>
      </c>
      <c r="C381" s="25" t="s">
        <v>16</v>
      </c>
      <c r="D381" s="25"/>
      <c r="E381" s="25" t="s">
        <v>1281</v>
      </c>
      <c r="F381" s="27">
        <v>41562</v>
      </c>
      <c r="G381" s="25" t="s">
        <v>1282</v>
      </c>
    </row>
    <row r="382" spans="1:7" x14ac:dyDescent="0.35">
      <c r="A382" s="38" t="s">
        <v>1708</v>
      </c>
      <c r="B382" s="28" t="s">
        <v>1709</v>
      </c>
      <c r="C382" s="25" t="s">
        <v>16</v>
      </c>
      <c r="D382" s="25"/>
      <c r="E382" s="25" t="s">
        <v>1281</v>
      </c>
      <c r="F382" s="27">
        <v>41562</v>
      </c>
      <c r="G382" s="25" t="s">
        <v>1282</v>
      </c>
    </row>
    <row r="383" spans="1:7" x14ac:dyDescent="0.35">
      <c r="A383" s="38" t="s">
        <v>1710</v>
      </c>
      <c r="B383" s="28" t="s">
        <v>1711</v>
      </c>
      <c r="C383" s="25" t="s">
        <v>16</v>
      </c>
      <c r="D383" s="25"/>
      <c r="E383" s="25" t="s">
        <v>1281</v>
      </c>
      <c r="F383" s="27">
        <v>41820</v>
      </c>
      <c r="G383" s="25" t="s">
        <v>1282</v>
      </c>
    </row>
    <row r="384" spans="1:7" x14ac:dyDescent="0.35">
      <c r="A384" s="38" t="s">
        <v>1712</v>
      </c>
      <c r="B384" s="28" t="s">
        <v>1713</v>
      </c>
      <c r="C384" s="25" t="s">
        <v>16</v>
      </c>
      <c r="D384" s="25"/>
      <c r="E384" s="25" t="s">
        <v>1281</v>
      </c>
      <c r="F384" s="27">
        <v>41820</v>
      </c>
      <c r="G384" s="25" t="s">
        <v>1282</v>
      </c>
    </row>
    <row r="385" spans="1:7" x14ac:dyDescent="0.35">
      <c r="A385" s="38" t="s">
        <v>1714</v>
      </c>
      <c r="B385" s="28" t="s">
        <v>1715</v>
      </c>
      <c r="C385" s="25" t="s">
        <v>16</v>
      </c>
      <c r="D385" s="25"/>
      <c r="E385" s="25" t="s">
        <v>1281</v>
      </c>
      <c r="F385" s="27">
        <v>41705</v>
      </c>
      <c r="G385" s="25" t="s">
        <v>1282</v>
      </c>
    </row>
    <row r="386" spans="1:7" x14ac:dyDescent="0.35">
      <c r="A386" s="38" t="s">
        <v>1716</v>
      </c>
      <c r="B386" s="28" t="s">
        <v>1717</v>
      </c>
      <c r="C386" s="25" t="s">
        <v>16</v>
      </c>
      <c r="D386" s="25"/>
      <c r="E386" s="25" t="s">
        <v>1281</v>
      </c>
      <c r="F386" s="27">
        <v>41562</v>
      </c>
      <c r="G386" s="25" t="s">
        <v>1282</v>
      </c>
    </row>
    <row r="387" spans="1:7" x14ac:dyDescent="0.35">
      <c r="A387" s="38" t="s">
        <v>1718</v>
      </c>
      <c r="B387" s="28" t="s">
        <v>1719</v>
      </c>
      <c r="C387" s="25" t="s">
        <v>16</v>
      </c>
      <c r="D387" s="25"/>
      <c r="E387" s="25" t="s">
        <v>1281</v>
      </c>
      <c r="F387" s="27">
        <v>41745</v>
      </c>
      <c r="G387" s="25" t="s">
        <v>1282</v>
      </c>
    </row>
    <row r="388" spans="1:7" x14ac:dyDescent="0.35">
      <c r="A388" s="38" t="s">
        <v>1720</v>
      </c>
      <c r="B388" s="28" t="s">
        <v>1721</v>
      </c>
      <c r="C388" s="25" t="s">
        <v>16</v>
      </c>
      <c r="D388" s="25"/>
      <c r="E388" s="25" t="s">
        <v>1281</v>
      </c>
      <c r="F388" s="27">
        <v>41562</v>
      </c>
      <c r="G388" s="25" t="s">
        <v>1282</v>
      </c>
    </row>
    <row r="389" spans="1:7" x14ac:dyDescent="0.35">
      <c r="A389" s="38" t="s">
        <v>1722</v>
      </c>
      <c r="B389" s="28" t="s">
        <v>1723</v>
      </c>
      <c r="C389" s="25" t="s">
        <v>16</v>
      </c>
      <c r="D389" s="25"/>
      <c r="E389" s="25" t="s">
        <v>1281</v>
      </c>
      <c r="F389" s="27">
        <v>41562</v>
      </c>
      <c r="G389" s="25" t="s">
        <v>1282</v>
      </c>
    </row>
    <row r="390" spans="1:7" x14ac:dyDescent="0.35">
      <c r="A390" s="38" t="s">
        <v>1724</v>
      </c>
      <c r="B390" s="28" t="s">
        <v>1725</v>
      </c>
      <c r="C390" s="25" t="s">
        <v>16</v>
      </c>
      <c r="D390" s="25"/>
      <c r="E390" s="25" t="s">
        <v>1281</v>
      </c>
      <c r="F390" s="27">
        <v>41562</v>
      </c>
      <c r="G390" s="25" t="s">
        <v>1282</v>
      </c>
    </row>
    <row r="391" spans="1:7" x14ac:dyDescent="0.35">
      <c r="A391" s="38" t="s">
        <v>1726</v>
      </c>
      <c r="B391" s="28" t="s">
        <v>1727</v>
      </c>
      <c r="C391" s="25" t="s">
        <v>16</v>
      </c>
      <c r="D391" s="25"/>
      <c r="E391" s="25" t="s">
        <v>1281</v>
      </c>
      <c r="F391" s="27">
        <v>41562</v>
      </c>
      <c r="G391" s="25" t="s">
        <v>1282</v>
      </c>
    </row>
    <row r="392" spans="1:7" x14ac:dyDescent="0.35">
      <c r="A392" s="38" t="s">
        <v>1728</v>
      </c>
      <c r="B392" s="28" t="s">
        <v>1729</v>
      </c>
      <c r="C392" s="25" t="s">
        <v>16</v>
      </c>
      <c r="D392" s="25"/>
      <c r="E392" s="25" t="s">
        <v>1281</v>
      </c>
      <c r="F392" s="27">
        <v>42689</v>
      </c>
      <c r="G392" s="25" t="s">
        <v>1282</v>
      </c>
    </row>
    <row r="393" spans="1:7" x14ac:dyDescent="0.35">
      <c r="A393" s="38" t="s">
        <v>1730</v>
      </c>
      <c r="B393" s="28" t="s">
        <v>1731</v>
      </c>
      <c r="C393" s="25" t="s">
        <v>16</v>
      </c>
      <c r="D393" s="25"/>
      <c r="E393" s="25" t="s">
        <v>1281</v>
      </c>
      <c r="F393" s="27">
        <v>41820</v>
      </c>
      <c r="G393" s="25" t="s">
        <v>1282</v>
      </c>
    </row>
    <row r="394" spans="1:7" x14ac:dyDescent="0.35">
      <c r="A394" s="38" t="s">
        <v>1732</v>
      </c>
      <c r="B394" s="28" t="s">
        <v>1733</v>
      </c>
      <c r="C394" s="25" t="s">
        <v>16</v>
      </c>
      <c r="D394" s="25"/>
      <c r="E394" s="25" t="s">
        <v>1281</v>
      </c>
      <c r="F394" s="27">
        <v>43088</v>
      </c>
      <c r="G394" s="25" t="s">
        <v>1282</v>
      </c>
    </row>
    <row r="395" spans="1:7" x14ac:dyDescent="0.35">
      <c r="A395" s="38" t="s">
        <v>1734</v>
      </c>
      <c r="B395" s="28" t="s">
        <v>1735</v>
      </c>
      <c r="C395" s="25" t="s">
        <v>16</v>
      </c>
      <c r="D395" s="25"/>
      <c r="E395" s="25" t="s">
        <v>1281</v>
      </c>
      <c r="F395" s="27">
        <v>41562</v>
      </c>
      <c r="G395" s="25" t="s">
        <v>1282</v>
      </c>
    </row>
    <row r="396" spans="1:7" x14ac:dyDescent="0.35">
      <c r="A396" s="38" t="s">
        <v>1736</v>
      </c>
      <c r="B396" s="28" t="s">
        <v>1737</v>
      </c>
      <c r="C396" s="25" t="s">
        <v>16</v>
      </c>
      <c r="D396" s="25"/>
      <c r="E396" s="25" t="s">
        <v>1281</v>
      </c>
      <c r="F396" s="27">
        <v>41562</v>
      </c>
      <c r="G396" s="25" t="s">
        <v>1282</v>
      </c>
    </row>
    <row r="397" spans="1:7" x14ac:dyDescent="0.35">
      <c r="A397" s="38" t="s">
        <v>1738</v>
      </c>
      <c r="B397" s="28" t="s">
        <v>1739</v>
      </c>
      <c r="C397" s="25" t="s">
        <v>16</v>
      </c>
      <c r="D397" s="25"/>
      <c r="E397" s="25" t="s">
        <v>1281</v>
      </c>
      <c r="F397" s="27">
        <v>41562</v>
      </c>
      <c r="G397" s="25" t="s">
        <v>1282</v>
      </c>
    </row>
    <row r="398" spans="1:7" x14ac:dyDescent="0.35">
      <c r="A398" s="38" t="s">
        <v>1740</v>
      </c>
      <c r="B398" s="28" t="s">
        <v>1741</v>
      </c>
      <c r="C398" s="25" t="s">
        <v>16</v>
      </c>
      <c r="D398" s="25"/>
      <c r="E398" s="25" t="s">
        <v>1281</v>
      </c>
      <c r="F398" s="27">
        <v>41562</v>
      </c>
      <c r="G398" s="25" t="s">
        <v>1282</v>
      </c>
    </row>
    <row r="399" spans="1:7" x14ac:dyDescent="0.35">
      <c r="A399" s="38" t="s">
        <v>1742</v>
      </c>
      <c r="B399" s="28" t="s">
        <v>1743</v>
      </c>
      <c r="C399" s="25" t="s">
        <v>16</v>
      </c>
      <c r="D399" s="25"/>
      <c r="E399" s="25" t="s">
        <v>1281</v>
      </c>
      <c r="F399" s="27">
        <v>41562</v>
      </c>
      <c r="G399" s="25" t="s">
        <v>1282</v>
      </c>
    </row>
    <row r="400" spans="1:7" x14ac:dyDescent="0.35">
      <c r="A400" s="38" t="s">
        <v>1744</v>
      </c>
      <c r="B400" s="28" t="s">
        <v>1745</v>
      </c>
      <c r="C400" s="25" t="s">
        <v>16</v>
      </c>
      <c r="D400" s="25"/>
      <c r="E400" s="25" t="s">
        <v>1281</v>
      </c>
      <c r="F400" s="27">
        <v>41562</v>
      </c>
      <c r="G400" s="25" t="s">
        <v>1282</v>
      </c>
    </row>
    <row r="401" spans="1:7" x14ac:dyDescent="0.35">
      <c r="A401" s="38" t="s">
        <v>1746</v>
      </c>
      <c r="B401" s="28" t="s">
        <v>1747</v>
      </c>
      <c r="C401" s="25" t="s">
        <v>16</v>
      </c>
      <c r="D401" s="25"/>
      <c r="E401" s="25" t="s">
        <v>1281</v>
      </c>
      <c r="F401" s="27">
        <v>41562</v>
      </c>
      <c r="G401" s="25" t="s">
        <v>1282</v>
      </c>
    </row>
    <row r="402" spans="1:7" x14ac:dyDescent="0.35">
      <c r="A402" s="38" t="s">
        <v>1748</v>
      </c>
      <c r="B402" s="28" t="s">
        <v>1749</v>
      </c>
      <c r="C402" s="25" t="s">
        <v>16</v>
      </c>
      <c r="D402" s="25"/>
      <c r="E402" s="25" t="s">
        <v>1281</v>
      </c>
      <c r="F402" s="27">
        <v>41562</v>
      </c>
      <c r="G402" s="25" t="s">
        <v>1282</v>
      </c>
    </row>
    <row r="403" spans="1:7" x14ac:dyDescent="0.35">
      <c r="A403" s="38" t="s">
        <v>1750</v>
      </c>
      <c r="B403" s="28" t="s">
        <v>1751</v>
      </c>
      <c r="C403" s="25" t="s">
        <v>16</v>
      </c>
      <c r="D403" s="25"/>
      <c r="E403" s="25" t="s">
        <v>1281</v>
      </c>
      <c r="F403" s="27">
        <v>41562</v>
      </c>
      <c r="G403" s="25" t="s">
        <v>1282</v>
      </c>
    </row>
    <row r="404" spans="1:7" x14ac:dyDescent="0.35">
      <c r="A404" s="38" t="s">
        <v>1752</v>
      </c>
      <c r="B404" s="28" t="s">
        <v>1753</v>
      </c>
      <c r="C404" s="25" t="s">
        <v>16</v>
      </c>
      <c r="D404" s="25"/>
      <c r="E404" s="25" t="s">
        <v>1281</v>
      </c>
      <c r="F404" s="27">
        <v>41562</v>
      </c>
      <c r="G404" s="25" t="s">
        <v>1282</v>
      </c>
    </row>
    <row r="405" spans="1:7" x14ac:dyDescent="0.35">
      <c r="A405" s="38" t="s">
        <v>1754</v>
      </c>
      <c r="B405" s="28" t="s">
        <v>1755</v>
      </c>
      <c r="C405" s="25" t="s">
        <v>16</v>
      </c>
      <c r="D405" s="25"/>
      <c r="E405" s="25" t="s">
        <v>1281</v>
      </c>
      <c r="F405" s="27">
        <v>41562</v>
      </c>
      <c r="G405" s="25" t="s">
        <v>1282</v>
      </c>
    </row>
    <row r="406" spans="1:7" x14ac:dyDescent="0.35">
      <c r="A406" s="38" t="s">
        <v>1756</v>
      </c>
      <c r="B406" s="28" t="s">
        <v>1757</v>
      </c>
      <c r="C406" s="25" t="s">
        <v>16</v>
      </c>
      <c r="D406" s="25"/>
      <c r="E406" s="25" t="s">
        <v>1281</v>
      </c>
      <c r="F406" s="27">
        <v>41562</v>
      </c>
      <c r="G406" s="25" t="s">
        <v>1282</v>
      </c>
    </row>
    <row r="407" spans="1:7" x14ac:dyDescent="0.35">
      <c r="A407" s="38" t="s">
        <v>1758</v>
      </c>
      <c r="B407" s="28" t="s">
        <v>1759</v>
      </c>
      <c r="C407" s="25" t="s">
        <v>16</v>
      </c>
      <c r="D407" s="25"/>
      <c r="E407" s="25" t="s">
        <v>1281</v>
      </c>
      <c r="F407" s="27">
        <v>41562</v>
      </c>
      <c r="G407" s="25" t="s">
        <v>1282</v>
      </c>
    </row>
    <row r="408" spans="1:7" x14ac:dyDescent="0.35">
      <c r="A408" s="38" t="s">
        <v>1760</v>
      </c>
      <c r="B408" s="28" t="s">
        <v>1761</v>
      </c>
      <c r="C408" s="25" t="s">
        <v>16</v>
      </c>
      <c r="D408" s="25"/>
      <c r="E408" s="25" t="s">
        <v>1281</v>
      </c>
      <c r="F408" s="27">
        <v>41710</v>
      </c>
      <c r="G408" s="25" t="s">
        <v>1282</v>
      </c>
    </row>
    <row r="409" spans="1:7" x14ac:dyDescent="0.35">
      <c r="A409" s="38" t="s">
        <v>1762</v>
      </c>
      <c r="B409" s="28" t="s">
        <v>1763</v>
      </c>
      <c r="C409" s="25" t="s">
        <v>16</v>
      </c>
      <c r="D409" s="25"/>
      <c r="E409" s="25" t="s">
        <v>1281</v>
      </c>
      <c r="F409" s="27">
        <v>41803</v>
      </c>
      <c r="G409" s="25" t="s">
        <v>1282</v>
      </c>
    </row>
    <row r="410" spans="1:7" x14ac:dyDescent="0.35">
      <c r="A410" s="38" t="s">
        <v>1764</v>
      </c>
      <c r="B410" s="28" t="s">
        <v>1765</v>
      </c>
      <c r="C410" s="25" t="s">
        <v>16</v>
      </c>
      <c r="D410" s="25"/>
      <c r="E410" s="25" t="s">
        <v>1281</v>
      </c>
      <c r="F410" s="27">
        <v>42689</v>
      </c>
      <c r="G410" s="25" t="s">
        <v>1282</v>
      </c>
    </row>
    <row r="411" spans="1:7" x14ac:dyDescent="0.35">
      <c r="A411" s="38" t="s">
        <v>1766</v>
      </c>
      <c r="B411" s="28" t="s">
        <v>1767</v>
      </c>
      <c r="C411" s="25" t="s">
        <v>16</v>
      </c>
      <c r="D411" s="25"/>
      <c r="E411" s="25" t="s">
        <v>1281</v>
      </c>
      <c r="F411" s="27">
        <v>41562</v>
      </c>
      <c r="G411" s="25" t="s">
        <v>1282</v>
      </c>
    </row>
    <row r="412" spans="1:7" x14ac:dyDescent="0.35">
      <c r="A412" s="38" t="s">
        <v>1768</v>
      </c>
      <c r="B412" s="28" t="s">
        <v>1769</v>
      </c>
      <c r="C412" s="25" t="s">
        <v>16</v>
      </c>
      <c r="D412" s="25"/>
      <c r="E412" s="25" t="s">
        <v>1281</v>
      </c>
      <c r="F412" s="27">
        <v>41702</v>
      </c>
      <c r="G412" s="25" t="s">
        <v>1282</v>
      </c>
    </row>
    <row r="413" spans="1:7" x14ac:dyDescent="0.35">
      <c r="A413" s="38" t="s">
        <v>1770</v>
      </c>
      <c r="B413" s="28" t="s">
        <v>1771</v>
      </c>
      <c r="C413" s="25" t="s">
        <v>16</v>
      </c>
      <c r="D413" s="25"/>
      <c r="E413" s="25" t="s">
        <v>1281</v>
      </c>
      <c r="F413" s="27">
        <v>41562</v>
      </c>
      <c r="G413" s="25" t="s">
        <v>1282</v>
      </c>
    </row>
    <row r="414" spans="1:7" x14ac:dyDescent="0.35">
      <c r="A414" s="38" t="s">
        <v>1772</v>
      </c>
      <c r="B414" s="28" t="s">
        <v>1773</v>
      </c>
      <c r="C414" s="25" t="s">
        <v>16</v>
      </c>
      <c r="D414" s="25"/>
      <c r="E414" s="25" t="s">
        <v>1281</v>
      </c>
      <c r="F414" s="27">
        <v>41562</v>
      </c>
      <c r="G414" s="25" t="s">
        <v>1282</v>
      </c>
    </row>
    <row r="415" spans="1:7" x14ac:dyDescent="0.35">
      <c r="A415" s="38" t="s">
        <v>1774</v>
      </c>
      <c r="B415" s="28" t="s">
        <v>1775</v>
      </c>
      <c r="C415" s="25" t="s">
        <v>16</v>
      </c>
      <c r="D415" s="25"/>
      <c r="E415" s="25" t="s">
        <v>1281</v>
      </c>
      <c r="F415" s="27">
        <v>41849</v>
      </c>
      <c r="G415" s="25" t="s">
        <v>1282</v>
      </c>
    </row>
    <row r="416" spans="1:7" x14ac:dyDescent="0.35">
      <c r="A416" s="38" t="s">
        <v>1776</v>
      </c>
      <c r="B416" s="28" t="s">
        <v>1777</v>
      </c>
      <c r="C416" s="25" t="s">
        <v>16</v>
      </c>
      <c r="D416" s="25"/>
      <c r="E416" s="25" t="s">
        <v>1281</v>
      </c>
      <c r="F416" s="27">
        <v>41835</v>
      </c>
      <c r="G416" s="25" t="s">
        <v>1282</v>
      </c>
    </row>
    <row r="417" spans="1:7" x14ac:dyDescent="0.35">
      <c r="A417" s="38" t="s">
        <v>1778</v>
      </c>
      <c r="B417" s="28" t="s">
        <v>1779</v>
      </c>
      <c r="C417" s="25" t="s">
        <v>16</v>
      </c>
      <c r="D417" s="25"/>
      <c r="E417" s="25" t="s">
        <v>1281</v>
      </c>
      <c r="F417" s="27">
        <v>41835</v>
      </c>
      <c r="G417" s="25" t="s">
        <v>1282</v>
      </c>
    </row>
    <row r="418" spans="1:7" x14ac:dyDescent="0.35">
      <c r="A418" s="38" t="s">
        <v>1780</v>
      </c>
      <c r="B418" s="28" t="s">
        <v>1781</v>
      </c>
      <c r="C418" s="25" t="s">
        <v>16</v>
      </c>
      <c r="D418" s="25"/>
      <c r="E418" s="25" t="s">
        <v>1281</v>
      </c>
      <c r="F418" s="27">
        <v>41835</v>
      </c>
      <c r="G418" s="25" t="s">
        <v>1282</v>
      </c>
    </row>
    <row r="419" spans="1:7" x14ac:dyDescent="0.35">
      <c r="A419" s="38" t="s">
        <v>1782</v>
      </c>
      <c r="B419" s="28" t="s">
        <v>1783</v>
      </c>
      <c r="C419" s="25" t="s">
        <v>16</v>
      </c>
      <c r="D419" s="25"/>
      <c r="E419" s="25" t="s">
        <v>1281</v>
      </c>
      <c r="F419" s="27">
        <v>41562</v>
      </c>
      <c r="G419" s="25" t="s">
        <v>1282</v>
      </c>
    </row>
    <row r="420" spans="1:7" x14ac:dyDescent="0.35">
      <c r="A420" s="38" t="s">
        <v>1784</v>
      </c>
      <c r="B420" s="28" t="s">
        <v>1785</v>
      </c>
      <c r="C420" s="25" t="s">
        <v>16</v>
      </c>
      <c r="D420" s="25"/>
      <c r="E420" s="25" t="s">
        <v>1281</v>
      </c>
      <c r="F420" s="27">
        <v>41562</v>
      </c>
      <c r="G420" s="25" t="s">
        <v>1282</v>
      </c>
    </row>
    <row r="421" spans="1:7" x14ac:dyDescent="0.35">
      <c r="A421" s="38" t="s">
        <v>1786</v>
      </c>
      <c r="B421" s="28" t="s">
        <v>1787</v>
      </c>
      <c r="C421" s="25" t="s">
        <v>16</v>
      </c>
      <c r="D421" s="25"/>
      <c r="E421" s="25" t="s">
        <v>1281</v>
      </c>
      <c r="F421" s="27">
        <v>41562</v>
      </c>
      <c r="G421" s="25" t="s">
        <v>1282</v>
      </c>
    </row>
    <row r="422" spans="1:7" x14ac:dyDescent="0.35">
      <c r="A422" s="38" t="s">
        <v>1788</v>
      </c>
      <c r="B422" s="28" t="s">
        <v>1789</v>
      </c>
      <c r="C422" s="25" t="s">
        <v>16</v>
      </c>
      <c r="D422" s="25"/>
      <c r="E422" s="25" t="s">
        <v>1281</v>
      </c>
      <c r="F422" s="27">
        <v>41562</v>
      </c>
      <c r="G422" s="25" t="s">
        <v>1282</v>
      </c>
    </row>
    <row r="423" spans="1:7" x14ac:dyDescent="0.35">
      <c r="A423" s="38" t="s">
        <v>1790</v>
      </c>
      <c r="B423" s="28" t="s">
        <v>1791</v>
      </c>
      <c r="C423" s="25" t="s">
        <v>16</v>
      </c>
      <c r="D423" s="25"/>
      <c r="E423" s="25" t="s">
        <v>1281</v>
      </c>
      <c r="F423" s="27">
        <v>41562</v>
      </c>
      <c r="G423" s="25" t="s">
        <v>1282</v>
      </c>
    </row>
    <row r="424" spans="1:7" x14ac:dyDescent="0.35">
      <c r="A424" s="38" t="s">
        <v>1792</v>
      </c>
      <c r="B424" s="28" t="s">
        <v>1793</v>
      </c>
      <c r="C424" s="25" t="s">
        <v>16</v>
      </c>
      <c r="D424" s="25"/>
      <c r="E424" s="25" t="s">
        <v>1281</v>
      </c>
      <c r="F424" s="27">
        <v>41562</v>
      </c>
      <c r="G424" s="25" t="s">
        <v>1282</v>
      </c>
    </row>
    <row r="425" spans="1:7" x14ac:dyDescent="0.35">
      <c r="A425" s="38" t="s">
        <v>1794</v>
      </c>
      <c r="B425" s="28" t="s">
        <v>1795</v>
      </c>
      <c r="C425" s="25" t="s">
        <v>16</v>
      </c>
      <c r="D425" s="25"/>
      <c r="E425" s="25" t="s">
        <v>1281</v>
      </c>
      <c r="F425" s="27">
        <v>41562</v>
      </c>
      <c r="G425" s="25" t="s">
        <v>1282</v>
      </c>
    </row>
    <row r="426" spans="1:7" x14ac:dyDescent="0.35">
      <c r="A426" s="38" t="s">
        <v>1796</v>
      </c>
      <c r="B426" s="28" t="s">
        <v>1797</v>
      </c>
      <c r="C426" s="25" t="s">
        <v>16</v>
      </c>
      <c r="D426" s="25"/>
      <c r="E426" s="25" t="s">
        <v>1281</v>
      </c>
      <c r="F426" s="27">
        <v>41562</v>
      </c>
      <c r="G426" s="25" t="s">
        <v>1282</v>
      </c>
    </row>
    <row r="427" spans="1:7" x14ac:dyDescent="0.35">
      <c r="A427" s="38" t="s">
        <v>1798</v>
      </c>
      <c r="B427" s="28" t="s">
        <v>1799</v>
      </c>
      <c r="C427" s="25" t="s">
        <v>16</v>
      </c>
      <c r="D427" s="25"/>
      <c r="E427" s="25" t="s">
        <v>1281</v>
      </c>
      <c r="F427" s="27">
        <v>41562</v>
      </c>
      <c r="G427" s="25" t="s">
        <v>1282</v>
      </c>
    </row>
    <row r="428" spans="1:7" x14ac:dyDescent="0.35">
      <c r="A428" s="38" t="s">
        <v>1800</v>
      </c>
      <c r="B428" s="28" t="s">
        <v>1801</v>
      </c>
      <c r="C428" s="25" t="s">
        <v>16</v>
      </c>
      <c r="D428" s="25"/>
      <c r="E428" s="25" t="s">
        <v>1281</v>
      </c>
      <c r="F428" s="27">
        <v>41562</v>
      </c>
      <c r="G428" s="25" t="s">
        <v>1282</v>
      </c>
    </row>
    <row r="429" spans="1:7" x14ac:dyDescent="0.35">
      <c r="A429" s="38" t="s">
        <v>1802</v>
      </c>
      <c r="B429" s="28" t="s">
        <v>1803</v>
      </c>
      <c r="C429" s="25" t="s">
        <v>16</v>
      </c>
      <c r="D429" s="25"/>
      <c r="E429" s="25" t="s">
        <v>1281</v>
      </c>
      <c r="F429" s="27">
        <v>41562</v>
      </c>
      <c r="G429" s="25" t="s">
        <v>1282</v>
      </c>
    </row>
    <row r="430" spans="1:7" x14ac:dyDescent="0.35">
      <c r="A430" s="38" t="s">
        <v>1804</v>
      </c>
      <c r="B430" s="28" t="s">
        <v>1805</v>
      </c>
      <c r="C430" s="25" t="s">
        <v>16</v>
      </c>
      <c r="D430" s="25"/>
      <c r="E430" s="25" t="s">
        <v>1281</v>
      </c>
      <c r="F430" s="27">
        <v>41562</v>
      </c>
      <c r="G430" s="25" t="s">
        <v>1282</v>
      </c>
    </row>
    <row r="431" spans="1:7" x14ac:dyDescent="0.35">
      <c r="A431" s="38" t="s">
        <v>1806</v>
      </c>
      <c r="B431" s="28" t="s">
        <v>1807</v>
      </c>
      <c r="C431" s="25" t="s">
        <v>16</v>
      </c>
      <c r="D431" s="25"/>
      <c r="E431" s="25" t="s">
        <v>1281</v>
      </c>
      <c r="F431" s="27">
        <v>41562</v>
      </c>
      <c r="G431" s="25" t="s">
        <v>1282</v>
      </c>
    </row>
    <row r="432" spans="1:7" x14ac:dyDescent="0.35">
      <c r="A432" s="38" t="s">
        <v>1808</v>
      </c>
      <c r="B432" s="28" t="s">
        <v>1809</v>
      </c>
      <c r="C432" s="25" t="s">
        <v>16</v>
      </c>
      <c r="D432" s="25"/>
      <c r="E432" s="25" t="s">
        <v>1281</v>
      </c>
      <c r="F432" s="27">
        <v>42689</v>
      </c>
      <c r="G432" s="25" t="s">
        <v>1282</v>
      </c>
    </row>
    <row r="433" spans="1:7" x14ac:dyDescent="0.35">
      <c r="A433" s="38" t="s">
        <v>1810</v>
      </c>
      <c r="B433" s="28" t="s">
        <v>1811</v>
      </c>
      <c r="C433" s="25" t="s">
        <v>16</v>
      </c>
      <c r="D433" s="25"/>
      <c r="E433" s="25" t="s">
        <v>1281</v>
      </c>
      <c r="F433" s="27">
        <v>43088</v>
      </c>
      <c r="G433" s="25" t="s">
        <v>1282</v>
      </c>
    </row>
    <row r="434" spans="1:7" x14ac:dyDescent="0.35">
      <c r="A434" s="38" t="s">
        <v>1812</v>
      </c>
      <c r="B434" s="28" t="s">
        <v>1813</v>
      </c>
      <c r="C434" s="25" t="s">
        <v>16</v>
      </c>
      <c r="D434" s="25"/>
      <c r="E434" s="25" t="s">
        <v>1281</v>
      </c>
      <c r="F434" s="27">
        <v>41820</v>
      </c>
      <c r="G434" s="25" t="s">
        <v>1282</v>
      </c>
    </row>
    <row r="435" spans="1:7" x14ac:dyDescent="0.35">
      <c r="A435" s="38" t="s">
        <v>1814</v>
      </c>
      <c r="B435" s="28" t="s">
        <v>1815</v>
      </c>
      <c r="C435" s="25" t="s">
        <v>16</v>
      </c>
      <c r="D435" s="25"/>
      <c r="E435" s="25" t="s">
        <v>1281</v>
      </c>
      <c r="F435" s="27">
        <v>43088</v>
      </c>
      <c r="G435" s="25" t="s">
        <v>1282</v>
      </c>
    </row>
    <row r="436" spans="1:7" x14ac:dyDescent="0.35">
      <c r="A436" s="38" t="s">
        <v>1816</v>
      </c>
      <c r="B436" s="28" t="s">
        <v>1817</v>
      </c>
      <c r="C436" s="25" t="s">
        <v>16</v>
      </c>
      <c r="D436" s="25"/>
      <c r="E436" s="25" t="s">
        <v>1281</v>
      </c>
      <c r="F436" s="27">
        <v>41562</v>
      </c>
      <c r="G436" s="25" t="s">
        <v>1282</v>
      </c>
    </row>
    <row r="437" spans="1:7" x14ac:dyDescent="0.35">
      <c r="A437" s="38" t="s">
        <v>1818</v>
      </c>
      <c r="B437" s="28" t="s">
        <v>1819</v>
      </c>
      <c r="C437" s="25" t="s">
        <v>16</v>
      </c>
      <c r="D437" s="25"/>
      <c r="E437" s="25" t="s">
        <v>1281</v>
      </c>
      <c r="F437" s="27">
        <v>41562</v>
      </c>
      <c r="G437" s="25" t="s">
        <v>1282</v>
      </c>
    </row>
    <row r="438" spans="1:7" x14ac:dyDescent="0.35">
      <c r="A438" s="38" t="s">
        <v>1820</v>
      </c>
      <c r="B438" s="28" t="s">
        <v>1821</v>
      </c>
      <c r="C438" s="25" t="s">
        <v>16</v>
      </c>
      <c r="D438" s="25"/>
      <c r="E438" s="25" t="s">
        <v>1281</v>
      </c>
      <c r="F438" s="27">
        <v>41562</v>
      </c>
      <c r="G438" s="25" t="s">
        <v>1282</v>
      </c>
    </row>
    <row r="439" spans="1:7" x14ac:dyDescent="0.35">
      <c r="A439" s="38" t="s">
        <v>1822</v>
      </c>
      <c r="B439" s="28" t="s">
        <v>1823</v>
      </c>
      <c r="C439" s="25" t="s">
        <v>16</v>
      </c>
      <c r="D439" s="25"/>
      <c r="E439" s="25" t="s">
        <v>1281</v>
      </c>
      <c r="F439" s="27">
        <v>41562</v>
      </c>
      <c r="G439" s="25" t="s">
        <v>1282</v>
      </c>
    </row>
    <row r="440" spans="1:7" x14ac:dyDescent="0.35">
      <c r="A440" s="38" t="s">
        <v>1824</v>
      </c>
      <c r="B440" s="28" t="s">
        <v>1825</v>
      </c>
      <c r="C440" s="25" t="s">
        <v>16</v>
      </c>
      <c r="D440" s="25"/>
      <c r="E440" s="25" t="s">
        <v>1281</v>
      </c>
      <c r="F440" s="27">
        <v>41562</v>
      </c>
      <c r="G440" s="25" t="s">
        <v>1282</v>
      </c>
    </row>
    <row r="441" spans="1:7" x14ac:dyDescent="0.35">
      <c r="A441" s="38" t="s">
        <v>1826</v>
      </c>
      <c r="B441" s="28" t="s">
        <v>1827</v>
      </c>
      <c r="C441" s="25" t="s">
        <v>16</v>
      </c>
      <c r="D441" s="25"/>
      <c r="E441" s="25" t="s">
        <v>1281</v>
      </c>
      <c r="F441" s="27">
        <v>41562</v>
      </c>
      <c r="G441" s="25" t="s">
        <v>1282</v>
      </c>
    </row>
    <row r="442" spans="1:7" x14ac:dyDescent="0.35">
      <c r="A442" s="38" t="s">
        <v>1828</v>
      </c>
      <c r="B442" s="28" t="s">
        <v>1829</v>
      </c>
      <c r="C442" s="25" t="s">
        <v>16</v>
      </c>
      <c r="D442" s="25"/>
      <c r="E442" s="25" t="s">
        <v>1281</v>
      </c>
      <c r="F442" s="27">
        <v>41562</v>
      </c>
      <c r="G442" s="25" t="s">
        <v>1282</v>
      </c>
    </row>
    <row r="443" spans="1:7" x14ac:dyDescent="0.35">
      <c r="A443" s="38" t="s">
        <v>1830</v>
      </c>
      <c r="B443" s="28" t="s">
        <v>1831</v>
      </c>
      <c r="C443" s="25" t="s">
        <v>16</v>
      </c>
      <c r="D443" s="25"/>
      <c r="E443" s="25" t="s">
        <v>1281</v>
      </c>
      <c r="F443" s="27">
        <v>41562</v>
      </c>
      <c r="G443" s="25" t="s">
        <v>1282</v>
      </c>
    </row>
    <row r="444" spans="1:7" x14ac:dyDescent="0.35">
      <c r="A444" s="38" t="s">
        <v>1832</v>
      </c>
      <c r="B444" s="28" t="s">
        <v>1833</v>
      </c>
      <c r="C444" s="25" t="s">
        <v>16</v>
      </c>
      <c r="D444" s="25"/>
      <c r="E444" s="25" t="s">
        <v>1281</v>
      </c>
      <c r="F444" s="27">
        <v>41562</v>
      </c>
      <c r="G444" s="25" t="s">
        <v>1282</v>
      </c>
    </row>
    <row r="445" spans="1:7" x14ac:dyDescent="0.35">
      <c r="A445" s="38" t="s">
        <v>1834</v>
      </c>
      <c r="B445" s="28" t="s">
        <v>1835</v>
      </c>
      <c r="C445" s="25" t="s">
        <v>16</v>
      </c>
      <c r="D445" s="25"/>
      <c r="E445" s="25" t="s">
        <v>1281</v>
      </c>
      <c r="F445" s="27">
        <v>41562</v>
      </c>
      <c r="G445" s="25" t="s">
        <v>1282</v>
      </c>
    </row>
    <row r="446" spans="1:7" x14ac:dyDescent="0.35">
      <c r="A446" s="38" t="s">
        <v>1836</v>
      </c>
      <c r="B446" s="28" t="s">
        <v>1837</v>
      </c>
      <c r="C446" s="25" t="s">
        <v>16</v>
      </c>
      <c r="D446" s="25"/>
      <c r="E446" s="25" t="s">
        <v>1281</v>
      </c>
      <c r="F446" s="27">
        <v>41562</v>
      </c>
      <c r="G446" s="25" t="s">
        <v>1282</v>
      </c>
    </row>
    <row r="447" spans="1:7" x14ac:dyDescent="0.35">
      <c r="A447" s="38" t="s">
        <v>1838</v>
      </c>
      <c r="B447" s="28" t="s">
        <v>1839</v>
      </c>
      <c r="C447" s="25" t="s">
        <v>16</v>
      </c>
      <c r="D447" s="25"/>
      <c r="E447" s="25" t="s">
        <v>1281</v>
      </c>
      <c r="F447" s="27">
        <v>41562</v>
      </c>
      <c r="G447" s="25" t="s">
        <v>1282</v>
      </c>
    </row>
    <row r="448" spans="1:7" x14ac:dyDescent="0.35">
      <c r="A448" s="38" t="s">
        <v>1840</v>
      </c>
      <c r="B448" s="28" t="s">
        <v>1841</v>
      </c>
      <c r="C448" s="25" t="s">
        <v>16</v>
      </c>
      <c r="D448" s="25"/>
      <c r="E448" s="25" t="s">
        <v>1281</v>
      </c>
      <c r="F448" s="27">
        <v>41562</v>
      </c>
      <c r="G448" s="25" t="s">
        <v>1282</v>
      </c>
    </row>
    <row r="449" spans="1:7" x14ac:dyDescent="0.35">
      <c r="A449" s="38" t="s">
        <v>1842</v>
      </c>
      <c r="B449" s="28" t="s">
        <v>1843</v>
      </c>
      <c r="C449" s="25" t="s">
        <v>16</v>
      </c>
      <c r="D449" s="25"/>
      <c r="E449" s="25" t="s">
        <v>1281</v>
      </c>
      <c r="F449" s="27">
        <v>41562</v>
      </c>
      <c r="G449" s="25" t="s">
        <v>1282</v>
      </c>
    </row>
    <row r="450" spans="1:7" x14ac:dyDescent="0.35">
      <c r="A450" s="38" t="s">
        <v>1844</v>
      </c>
      <c r="B450" s="28" t="s">
        <v>1845</v>
      </c>
      <c r="C450" s="25" t="s">
        <v>16</v>
      </c>
      <c r="D450" s="25"/>
      <c r="E450" s="25" t="s">
        <v>1281</v>
      </c>
      <c r="F450" s="27">
        <v>41562</v>
      </c>
      <c r="G450" s="25" t="s">
        <v>1282</v>
      </c>
    </row>
    <row r="451" spans="1:7" x14ac:dyDescent="0.35">
      <c r="A451" s="38" t="s">
        <v>1846</v>
      </c>
      <c r="B451" s="28" t="s">
        <v>1847</v>
      </c>
      <c r="C451" s="25" t="s">
        <v>16</v>
      </c>
      <c r="D451" s="25"/>
      <c r="E451" s="25" t="s">
        <v>1281</v>
      </c>
      <c r="F451" s="27">
        <v>41562</v>
      </c>
      <c r="G451" s="25" t="s">
        <v>1282</v>
      </c>
    </row>
    <row r="452" spans="1:7" x14ac:dyDescent="0.35">
      <c r="A452" s="38" t="s">
        <v>1848</v>
      </c>
      <c r="B452" s="28" t="s">
        <v>1849</v>
      </c>
      <c r="C452" s="25" t="s">
        <v>16</v>
      </c>
      <c r="D452" s="25"/>
      <c r="E452" s="25" t="s">
        <v>1281</v>
      </c>
      <c r="F452" s="27">
        <v>41562</v>
      </c>
      <c r="G452" s="25" t="s">
        <v>1282</v>
      </c>
    </row>
    <row r="453" spans="1:7" x14ac:dyDescent="0.35">
      <c r="A453" s="38" t="s">
        <v>1850</v>
      </c>
      <c r="B453" s="28" t="s">
        <v>1851</v>
      </c>
      <c r="C453" s="25" t="s">
        <v>16</v>
      </c>
      <c r="D453" s="25"/>
      <c r="E453" s="25" t="s">
        <v>1281</v>
      </c>
      <c r="F453" s="27">
        <v>41562</v>
      </c>
      <c r="G453" s="25" t="s">
        <v>1282</v>
      </c>
    </row>
    <row r="454" spans="1:7" x14ac:dyDescent="0.35">
      <c r="A454" s="38" t="s">
        <v>1852</v>
      </c>
      <c r="B454" s="28" t="s">
        <v>1853</v>
      </c>
      <c r="C454" s="25" t="s">
        <v>16</v>
      </c>
      <c r="D454" s="25"/>
      <c r="E454" s="25" t="s">
        <v>1281</v>
      </c>
      <c r="F454" s="27">
        <v>41562</v>
      </c>
      <c r="G454" s="25" t="s">
        <v>1282</v>
      </c>
    </row>
    <row r="455" spans="1:7" x14ac:dyDescent="0.35">
      <c r="A455" s="38" t="s">
        <v>1854</v>
      </c>
      <c r="B455" s="28" t="s">
        <v>1855</v>
      </c>
      <c r="C455" s="25" t="s">
        <v>16</v>
      </c>
      <c r="D455" s="25"/>
      <c r="E455" s="25" t="s">
        <v>1281</v>
      </c>
      <c r="F455" s="27">
        <v>41562</v>
      </c>
      <c r="G455" s="25" t="s">
        <v>1282</v>
      </c>
    </row>
    <row r="456" spans="1:7" x14ac:dyDescent="0.35">
      <c r="A456" s="38" t="s">
        <v>1856</v>
      </c>
      <c r="B456" s="28" t="s">
        <v>1857</v>
      </c>
      <c r="C456" s="25" t="s">
        <v>16</v>
      </c>
      <c r="D456" s="25"/>
      <c r="E456" s="25" t="s">
        <v>1281</v>
      </c>
      <c r="F456" s="27">
        <v>41562</v>
      </c>
      <c r="G456" s="25" t="s">
        <v>1282</v>
      </c>
    </row>
    <row r="457" spans="1:7" x14ac:dyDescent="0.35">
      <c r="A457" s="38" t="s">
        <v>1858</v>
      </c>
      <c r="B457" s="28" t="s">
        <v>1859</v>
      </c>
      <c r="C457" s="25" t="s">
        <v>16</v>
      </c>
      <c r="D457" s="25"/>
      <c r="E457" s="25" t="s">
        <v>1281</v>
      </c>
      <c r="F457" s="27">
        <v>41562</v>
      </c>
      <c r="G457" s="25" t="s">
        <v>1282</v>
      </c>
    </row>
    <row r="458" spans="1:7" x14ac:dyDescent="0.35">
      <c r="A458" s="38" t="s">
        <v>1860</v>
      </c>
      <c r="B458" s="28" t="s">
        <v>1861</v>
      </c>
      <c r="C458" s="25" t="s">
        <v>16</v>
      </c>
      <c r="D458" s="25"/>
      <c r="E458" s="25" t="s">
        <v>1281</v>
      </c>
      <c r="F458" s="27">
        <v>41562</v>
      </c>
      <c r="G458" s="25" t="s">
        <v>1282</v>
      </c>
    </row>
    <row r="459" spans="1:7" x14ac:dyDescent="0.35">
      <c r="A459" s="38" t="s">
        <v>1862</v>
      </c>
      <c r="B459" s="28" t="s">
        <v>1863</v>
      </c>
      <c r="C459" s="25" t="s">
        <v>16</v>
      </c>
      <c r="D459" s="25"/>
      <c r="E459" s="25" t="s">
        <v>1281</v>
      </c>
      <c r="F459" s="27">
        <v>41562</v>
      </c>
      <c r="G459" s="25" t="s">
        <v>1282</v>
      </c>
    </row>
    <row r="460" spans="1:7" x14ac:dyDescent="0.35">
      <c r="A460" s="38" t="s">
        <v>1864</v>
      </c>
      <c r="B460" s="28" t="s">
        <v>1865</v>
      </c>
      <c r="C460" s="25" t="s">
        <v>16</v>
      </c>
      <c r="D460" s="25"/>
      <c r="E460" s="25" t="s">
        <v>1281</v>
      </c>
      <c r="F460" s="27">
        <v>41562</v>
      </c>
      <c r="G460" s="25" t="s">
        <v>1282</v>
      </c>
    </row>
    <row r="461" spans="1:7" x14ac:dyDescent="0.35">
      <c r="A461" s="38" t="s">
        <v>1866</v>
      </c>
      <c r="B461" s="28" t="s">
        <v>1867</v>
      </c>
      <c r="C461" s="25" t="s">
        <v>16</v>
      </c>
      <c r="D461" s="25"/>
      <c r="E461" s="25" t="s">
        <v>1281</v>
      </c>
      <c r="F461" s="27">
        <v>41562</v>
      </c>
      <c r="G461" s="25" t="s">
        <v>1282</v>
      </c>
    </row>
    <row r="462" spans="1:7" x14ac:dyDescent="0.35">
      <c r="A462" s="38" t="s">
        <v>1868</v>
      </c>
      <c r="B462" s="28" t="s">
        <v>1869</v>
      </c>
      <c r="C462" s="25" t="s">
        <v>16</v>
      </c>
      <c r="D462" s="25"/>
      <c r="E462" s="25" t="s">
        <v>1281</v>
      </c>
      <c r="F462" s="27">
        <v>41562</v>
      </c>
      <c r="G462" s="25" t="s">
        <v>1282</v>
      </c>
    </row>
    <row r="463" spans="1:7" x14ac:dyDescent="0.35">
      <c r="A463" s="38" t="s">
        <v>1870</v>
      </c>
      <c r="B463" s="28" t="s">
        <v>1871</v>
      </c>
      <c r="C463" s="25" t="s">
        <v>16</v>
      </c>
      <c r="D463" s="25"/>
      <c r="E463" s="25" t="s">
        <v>1281</v>
      </c>
      <c r="F463" s="27">
        <v>41562</v>
      </c>
      <c r="G463" s="25" t="s">
        <v>1282</v>
      </c>
    </row>
    <row r="464" spans="1:7" x14ac:dyDescent="0.35">
      <c r="A464" s="38" t="s">
        <v>1872</v>
      </c>
      <c r="B464" s="28" t="s">
        <v>1873</v>
      </c>
      <c r="C464" s="25" t="s">
        <v>16</v>
      </c>
      <c r="D464" s="25"/>
      <c r="E464" s="25" t="s">
        <v>1281</v>
      </c>
      <c r="F464" s="27">
        <v>41562</v>
      </c>
      <c r="G464" s="25" t="s">
        <v>1282</v>
      </c>
    </row>
    <row r="465" spans="1:7" x14ac:dyDescent="0.35">
      <c r="A465" s="38" t="s">
        <v>1874</v>
      </c>
      <c r="B465" s="28" t="s">
        <v>1875</v>
      </c>
      <c r="C465" s="25" t="s">
        <v>16</v>
      </c>
      <c r="D465" s="25"/>
      <c r="E465" s="25" t="s">
        <v>1281</v>
      </c>
      <c r="F465" s="27">
        <v>41562</v>
      </c>
      <c r="G465" s="25" t="s">
        <v>1282</v>
      </c>
    </row>
    <row r="466" spans="1:7" x14ac:dyDescent="0.35">
      <c r="A466" s="38" t="s">
        <v>1876</v>
      </c>
      <c r="B466" s="28" t="s">
        <v>1877</v>
      </c>
      <c r="C466" s="25" t="s">
        <v>16</v>
      </c>
      <c r="D466" s="25"/>
      <c r="E466" s="25" t="s">
        <v>1281</v>
      </c>
      <c r="F466" s="27">
        <v>41562</v>
      </c>
      <c r="G466" s="25" t="s">
        <v>1282</v>
      </c>
    </row>
    <row r="467" spans="1:7" x14ac:dyDescent="0.35">
      <c r="A467" s="38" t="s">
        <v>1878</v>
      </c>
      <c r="B467" s="28" t="s">
        <v>1879</v>
      </c>
      <c r="C467" s="25" t="s">
        <v>16</v>
      </c>
      <c r="D467" s="25"/>
      <c r="E467" s="25" t="s">
        <v>1281</v>
      </c>
      <c r="F467" s="27">
        <v>41562</v>
      </c>
      <c r="G467" s="25" t="s">
        <v>1282</v>
      </c>
    </row>
    <row r="468" spans="1:7" x14ac:dyDescent="0.35">
      <c r="A468" s="38" t="s">
        <v>1880</v>
      </c>
      <c r="B468" s="28" t="s">
        <v>1881</v>
      </c>
      <c r="C468" s="25" t="s">
        <v>16</v>
      </c>
      <c r="D468" s="25"/>
      <c r="E468" s="25" t="s">
        <v>1281</v>
      </c>
      <c r="F468" s="27">
        <v>41562</v>
      </c>
      <c r="G468" s="25" t="s">
        <v>1282</v>
      </c>
    </row>
    <row r="469" spans="1:7" x14ac:dyDescent="0.35">
      <c r="A469" s="38" t="s">
        <v>1882</v>
      </c>
      <c r="B469" s="28" t="s">
        <v>1883</v>
      </c>
      <c r="C469" s="25" t="s">
        <v>16</v>
      </c>
      <c r="D469" s="25"/>
      <c r="E469" s="25" t="s">
        <v>1281</v>
      </c>
      <c r="F469" s="27">
        <v>41562</v>
      </c>
      <c r="G469" s="25" t="s">
        <v>1282</v>
      </c>
    </row>
    <row r="470" spans="1:7" x14ac:dyDescent="0.35">
      <c r="A470" s="38" t="s">
        <v>1884</v>
      </c>
      <c r="B470" s="28" t="s">
        <v>1885</v>
      </c>
      <c r="C470" s="25" t="s">
        <v>16</v>
      </c>
      <c r="D470" s="25"/>
      <c r="E470" s="25" t="s">
        <v>1281</v>
      </c>
      <c r="F470" s="27">
        <v>41562</v>
      </c>
      <c r="G470" s="25" t="s">
        <v>1282</v>
      </c>
    </row>
    <row r="471" spans="1:7" x14ac:dyDescent="0.35">
      <c r="A471" s="38" t="s">
        <v>1886</v>
      </c>
      <c r="B471" s="28" t="s">
        <v>1887</v>
      </c>
      <c r="C471" s="25" t="s">
        <v>16</v>
      </c>
      <c r="D471" s="25"/>
      <c r="E471" s="25" t="s">
        <v>1281</v>
      </c>
      <c r="F471" s="27">
        <v>41562</v>
      </c>
      <c r="G471" s="25" t="s">
        <v>1282</v>
      </c>
    </row>
    <row r="472" spans="1:7" x14ac:dyDescent="0.35">
      <c r="A472" s="38" t="s">
        <v>1888</v>
      </c>
      <c r="B472" s="28" t="s">
        <v>1889</v>
      </c>
      <c r="C472" s="25" t="s">
        <v>16</v>
      </c>
      <c r="D472" s="25"/>
      <c r="E472" s="25" t="s">
        <v>1281</v>
      </c>
      <c r="F472" s="27">
        <v>41562</v>
      </c>
      <c r="G472" s="25" t="s">
        <v>1282</v>
      </c>
    </row>
    <row r="473" spans="1:7" x14ac:dyDescent="0.35">
      <c r="A473" s="38" t="s">
        <v>1890</v>
      </c>
      <c r="B473" s="28" t="s">
        <v>1891</v>
      </c>
      <c r="C473" s="25" t="s">
        <v>16</v>
      </c>
      <c r="D473" s="25"/>
      <c r="E473" s="25" t="s">
        <v>1281</v>
      </c>
      <c r="F473" s="27">
        <v>41562</v>
      </c>
      <c r="G473" s="25" t="s">
        <v>1282</v>
      </c>
    </row>
    <row r="474" spans="1:7" x14ac:dyDescent="0.35">
      <c r="A474" s="38" t="s">
        <v>1892</v>
      </c>
      <c r="B474" s="28" t="s">
        <v>1893</v>
      </c>
      <c r="C474" s="25" t="s">
        <v>16</v>
      </c>
      <c r="D474" s="25"/>
      <c r="E474" s="25" t="s">
        <v>1281</v>
      </c>
      <c r="F474" s="27">
        <v>41562</v>
      </c>
      <c r="G474" s="25" t="s">
        <v>1282</v>
      </c>
    </row>
    <row r="475" spans="1:7" x14ac:dyDescent="0.35">
      <c r="A475" s="38" t="s">
        <v>1894</v>
      </c>
      <c r="B475" s="28" t="s">
        <v>1895</v>
      </c>
      <c r="C475" s="25" t="s">
        <v>16</v>
      </c>
      <c r="D475" s="25"/>
      <c r="E475" s="25" t="s">
        <v>1281</v>
      </c>
      <c r="F475" s="27">
        <v>41562</v>
      </c>
      <c r="G475" s="25" t="s">
        <v>1282</v>
      </c>
    </row>
    <row r="476" spans="1:7" x14ac:dyDescent="0.35">
      <c r="A476" s="38" t="s">
        <v>1896</v>
      </c>
      <c r="B476" s="28" t="s">
        <v>1897</v>
      </c>
      <c r="C476" s="25" t="s">
        <v>16</v>
      </c>
      <c r="D476" s="25"/>
      <c r="E476" s="25" t="s">
        <v>1281</v>
      </c>
      <c r="F476" s="27">
        <v>41562</v>
      </c>
      <c r="G476" s="25" t="s">
        <v>1282</v>
      </c>
    </row>
    <row r="477" spans="1:7" x14ac:dyDescent="0.35">
      <c r="A477" s="38" t="s">
        <v>1898</v>
      </c>
      <c r="B477" s="28" t="s">
        <v>1899</v>
      </c>
      <c r="C477" s="25" t="s">
        <v>16</v>
      </c>
      <c r="D477" s="25"/>
      <c r="E477" s="25" t="s">
        <v>1281</v>
      </c>
      <c r="F477" s="27">
        <v>41562</v>
      </c>
      <c r="G477" s="25" t="s">
        <v>1282</v>
      </c>
    </row>
    <row r="478" spans="1:7" x14ac:dyDescent="0.35">
      <c r="A478" s="38" t="s">
        <v>1900</v>
      </c>
      <c r="B478" s="28" t="s">
        <v>1901</v>
      </c>
      <c r="C478" s="25" t="s">
        <v>16</v>
      </c>
      <c r="D478" s="25"/>
      <c r="E478" s="25" t="s">
        <v>1281</v>
      </c>
      <c r="F478" s="27">
        <v>41562</v>
      </c>
      <c r="G478" s="25" t="s">
        <v>1282</v>
      </c>
    </row>
    <row r="479" spans="1:7" x14ac:dyDescent="0.35">
      <c r="A479" s="38" t="s">
        <v>1902</v>
      </c>
      <c r="B479" s="28" t="s">
        <v>1903</v>
      </c>
      <c r="C479" s="25" t="s">
        <v>16</v>
      </c>
      <c r="D479" s="25"/>
      <c r="E479" s="25" t="s">
        <v>1281</v>
      </c>
      <c r="F479" s="27">
        <v>41562</v>
      </c>
      <c r="G479" s="25" t="s">
        <v>1282</v>
      </c>
    </row>
    <row r="480" spans="1:7" x14ac:dyDescent="0.35">
      <c r="A480" s="38" t="s">
        <v>1904</v>
      </c>
      <c r="B480" s="28" t="s">
        <v>1905</v>
      </c>
      <c r="C480" s="25" t="s">
        <v>16</v>
      </c>
      <c r="D480" s="25"/>
      <c r="E480" s="25" t="s">
        <v>1281</v>
      </c>
      <c r="F480" s="27">
        <v>41562</v>
      </c>
      <c r="G480" s="25" t="s">
        <v>1282</v>
      </c>
    </row>
    <row r="481" spans="1:7" x14ac:dyDescent="0.35">
      <c r="A481" s="38" t="s">
        <v>1906</v>
      </c>
      <c r="B481" s="28" t="s">
        <v>1907</v>
      </c>
      <c r="C481" s="25" t="s">
        <v>16</v>
      </c>
      <c r="D481" s="25"/>
      <c r="E481" s="25" t="s">
        <v>1281</v>
      </c>
      <c r="F481" s="27">
        <v>41820</v>
      </c>
      <c r="G481" s="25" t="s">
        <v>1282</v>
      </c>
    </row>
    <row r="482" spans="1:7" x14ac:dyDescent="0.35">
      <c r="A482" s="38" t="s">
        <v>1908</v>
      </c>
      <c r="B482" s="28" t="s">
        <v>1909</v>
      </c>
      <c r="C482" s="25" t="s">
        <v>16</v>
      </c>
      <c r="D482" s="25"/>
      <c r="E482" s="25" t="s">
        <v>1281</v>
      </c>
      <c r="F482" s="27">
        <v>43088</v>
      </c>
      <c r="G482" s="25" t="s">
        <v>1282</v>
      </c>
    </row>
    <row r="483" spans="1:7" x14ac:dyDescent="0.35">
      <c r="A483" s="38" t="s">
        <v>1910</v>
      </c>
      <c r="B483" s="28" t="s">
        <v>1911</v>
      </c>
      <c r="C483" s="25" t="s">
        <v>16</v>
      </c>
      <c r="D483" s="25"/>
      <c r="E483" s="25" t="s">
        <v>1281</v>
      </c>
      <c r="F483" s="27">
        <v>41562</v>
      </c>
      <c r="G483" s="25" t="s">
        <v>1282</v>
      </c>
    </row>
    <row r="484" spans="1:7" x14ac:dyDescent="0.35">
      <c r="A484" s="38" t="s">
        <v>1912</v>
      </c>
      <c r="B484" s="28" t="s">
        <v>1913</v>
      </c>
      <c r="C484" s="25" t="s">
        <v>16</v>
      </c>
      <c r="D484" s="25"/>
      <c r="E484" s="25" t="s">
        <v>1281</v>
      </c>
      <c r="F484" s="27">
        <v>41562</v>
      </c>
      <c r="G484" s="25" t="s">
        <v>1282</v>
      </c>
    </row>
    <row r="485" spans="1:7" x14ac:dyDescent="0.35">
      <c r="A485" s="38" t="s">
        <v>1914</v>
      </c>
      <c r="B485" s="28" t="s">
        <v>1915</v>
      </c>
      <c r="C485" s="25" t="s">
        <v>16</v>
      </c>
      <c r="D485" s="25"/>
      <c r="E485" s="25" t="s">
        <v>1281</v>
      </c>
      <c r="F485" s="27">
        <v>43026</v>
      </c>
      <c r="G485" s="25" t="s">
        <v>1282</v>
      </c>
    </row>
    <row r="486" spans="1:7" x14ac:dyDescent="0.35">
      <c r="A486" s="38" t="s">
        <v>1916</v>
      </c>
      <c r="B486" s="28" t="s">
        <v>1917</v>
      </c>
      <c r="C486" s="25" t="s">
        <v>16</v>
      </c>
      <c r="D486" s="25"/>
      <c r="E486" s="25" t="s">
        <v>1281</v>
      </c>
      <c r="F486" s="27">
        <v>43026</v>
      </c>
      <c r="G486" s="25" t="s">
        <v>1282</v>
      </c>
    </row>
    <row r="487" spans="1:7" x14ac:dyDescent="0.35">
      <c r="A487" s="38" t="s">
        <v>1918</v>
      </c>
      <c r="B487" s="28" t="s">
        <v>1919</v>
      </c>
      <c r="C487" s="25" t="s">
        <v>16</v>
      </c>
      <c r="D487" s="25"/>
      <c r="E487" s="25" t="s">
        <v>1281</v>
      </c>
      <c r="F487" s="27">
        <v>41562</v>
      </c>
      <c r="G487" s="25" t="s">
        <v>1282</v>
      </c>
    </row>
    <row r="488" spans="1:7" x14ac:dyDescent="0.35">
      <c r="A488" s="38" t="s">
        <v>1920</v>
      </c>
      <c r="B488" s="28" t="s">
        <v>1921</v>
      </c>
      <c r="C488" s="25" t="s">
        <v>16</v>
      </c>
      <c r="D488" s="25"/>
      <c r="E488" s="25" t="s">
        <v>1281</v>
      </c>
      <c r="F488" s="27">
        <v>43026</v>
      </c>
      <c r="G488" s="25" t="s">
        <v>1282</v>
      </c>
    </row>
    <row r="489" spans="1:7" x14ac:dyDescent="0.35">
      <c r="A489" s="38" t="s">
        <v>1922</v>
      </c>
      <c r="B489" s="28" t="s">
        <v>1923</v>
      </c>
      <c r="C489" s="25" t="s">
        <v>16</v>
      </c>
      <c r="D489" s="25"/>
      <c r="E489" s="25" t="s">
        <v>1281</v>
      </c>
      <c r="F489" s="27">
        <v>41562</v>
      </c>
      <c r="G489" s="25" t="s">
        <v>1282</v>
      </c>
    </row>
    <row r="490" spans="1:7" x14ac:dyDescent="0.35">
      <c r="A490" s="38" t="s">
        <v>1924</v>
      </c>
      <c r="B490" s="28" t="s">
        <v>1925</v>
      </c>
      <c r="C490" s="25" t="s">
        <v>16</v>
      </c>
      <c r="D490" s="25"/>
      <c r="E490" s="25" t="s">
        <v>1281</v>
      </c>
      <c r="F490" s="27">
        <v>41562</v>
      </c>
      <c r="G490" s="25" t="s">
        <v>1282</v>
      </c>
    </row>
    <row r="491" spans="1:7" x14ac:dyDescent="0.35">
      <c r="A491" s="38" t="s">
        <v>1926</v>
      </c>
      <c r="B491" s="28" t="s">
        <v>1927</v>
      </c>
      <c r="C491" s="25" t="s">
        <v>16</v>
      </c>
      <c r="D491" s="25"/>
      <c r="E491" s="25" t="s">
        <v>1281</v>
      </c>
      <c r="F491" s="27">
        <v>41562</v>
      </c>
      <c r="G491" s="25" t="s">
        <v>1282</v>
      </c>
    </row>
    <row r="492" spans="1:7" x14ac:dyDescent="0.35">
      <c r="A492" s="38" t="s">
        <v>1928</v>
      </c>
      <c r="B492" s="28" t="s">
        <v>1929</v>
      </c>
      <c r="C492" s="25" t="s">
        <v>16</v>
      </c>
      <c r="D492" s="25"/>
      <c r="E492" s="25" t="s">
        <v>1281</v>
      </c>
      <c r="F492" s="27">
        <v>42572</v>
      </c>
      <c r="G492" s="25" t="s">
        <v>1282</v>
      </c>
    </row>
    <row r="493" spans="1:7" x14ac:dyDescent="0.35">
      <c r="A493" s="38" t="s">
        <v>1930</v>
      </c>
      <c r="B493" s="28" t="s">
        <v>1931</v>
      </c>
      <c r="C493" s="25" t="s">
        <v>16</v>
      </c>
      <c r="D493" s="25"/>
      <c r="E493" s="25" t="s">
        <v>1281</v>
      </c>
      <c r="F493" s="27">
        <v>42572</v>
      </c>
      <c r="G493" s="25" t="s">
        <v>1282</v>
      </c>
    </row>
    <row r="494" spans="1:7" x14ac:dyDescent="0.35">
      <c r="A494" s="38" t="s">
        <v>1932</v>
      </c>
      <c r="B494" s="28" t="s">
        <v>1933</v>
      </c>
      <c r="C494" s="25" t="s">
        <v>16</v>
      </c>
      <c r="D494" s="25"/>
      <c r="E494" s="25" t="s">
        <v>1281</v>
      </c>
      <c r="F494" s="27">
        <v>42572</v>
      </c>
      <c r="G494" s="25" t="s">
        <v>1282</v>
      </c>
    </row>
    <row r="495" spans="1:7" x14ac:dyDescent="0.35">
      <c r="A495" s="38" t="s">
        <v>1934</v>
      </c>
      <c r="B495" s="28" t="s">
        <v>1935</v>
      </c>
      <c r="C495" s="25" t="s">
        <v>16</v>
      </c>
      <c r="D495" s="25"/>
      <c r="E495" s="25" t="s">
        <v>1281</v>
      </c>
      <c r="F495" s="27">
        <v>42572</v>
      </c>
      <c r="G495" s="25" t="s">
        <v>1282</v>
      </c>
    </row>
    <row r="496" spans="1:7" x14ac:dyDescent="0.35">
      <c r="A496" s="38" t="s">
        <v>1936</v>
      </c>
      <c r="B496" s="28" t="s">
        <v>1937</v>
      </c>
      <c r="C496" s="25" t="s">
        <v>16</v>
      </c>
      <c r="D496" s="25"/>
      <c r="E496" s="25" t="s">
        <v>1281</v>
      </c>
      <c r="F496" s="27">
        <v>42656</v>
      </c>
      <c r="G496" s="25" t="s">
        <v>1282</v>
      </c>
    </row>
    <row r="497" spans="1:7" x14ac:dyDescent="0.35">
      <c r="A497" s="38" t="s">
        <v>1938</v>
      </c>
      <c r="B497" s="28" t="s">
        <v>1939</v>
      </c>
      <c r="C497" s="25" t="s">
        <v>16</v>
      </c>
      <c r="D497" s="25"/>
      <c r="E497" s="25" t="s">
        <v>1281</v>
      </c>
      <c r="F497" s="27">
        <v>42656</v>
      </c>
      <c r="G497" s="25" t="s">
        <v>1282</v>
      </c>
    </row>
    <row r="498" spans="1:7" x14ac:dyDescent="0.35">
      <c r="A498" s="38" t="s">
        <v>1940</v>
      </c>
      <c r="B498" s="28" t="s">
        <v>1941</v>
      </c>
      <c r="C498" s="25" t="s">
        <v>16</v>
      </c>
      <c r="D498" s="25"/>
      <c r="E498" s="25" t="s">
        <v>1281</v>
      </c>
      <c r="F498" s="27">
        <v>41562</v>
      </c>
      <c r="G498" s="25" t="s">
        <v>1282</v>
      </c>
    </row>
    <row r="499" spans="1:7" x14ac:dyDescent="0.35">
      <c r="A499" s="38" t="s">
        <v>1942</v>
      </c>
      <c r="B499" s="28" t="s">
        <v>1943</v>
      </c>
      <c r="C499" s="25" t="s">
        <v>16</v>
      </c>
      <c r="D499" s="25"/>
      <c r="E499" s="25" t="s">
        <v>1281</v>
      </c>
      <c r="F499" s="27">
        <v>41562</v>
      </c>
      <c r="G499" s="25" t="s">
        <v>1282</v>
      </c>
    </row>
    <row r="500" spans="1:7" x14ac:dyDescent="0.35">
      <c r="A500" s="38" t="s">
        <v>1944</v>
      </c>
      <c r="B500" s="28" t="s">
        <v>1945</v>
      </c>
      <c r="C500" s="25" t="s">
        <v>16</v>
      </c>
      <c r="D500" s="25"/>
      <c r="E500" s="25" t="s">
        <v>1281</v>
      </c>
      <c r="F500" s="27">
        <v>42572</v>
      </c>
      <c r="G500" s="25" t="s">
        <v>1282</v>
      </c>
    </row>
    <row r="501" spans="1:7" x14ac:dyDescent="0.35">
      <c r="A501" s="38" t="s">
        <v>1946</v>
      </c>
      <c r="B501" s="28" t="s">
        <v>1947</v>
      </c>
      <c r="C501" s="25" t="s">
        <v>16</v>
      </c>
      <c r="D501" s="25"/>
      <c r="E501" s="25" t="s">
        <v>1281</v>
      </c>
      <c r="F501" s="27">
        <v>43347</v>
      </c>
      <c r="G501" s="25" t="s">
        <v>1282</v>
      </c>
    </row>
    <row r="502" spans="1:7" x14ac:dyDescent="0.35">
      <c r="A502" s="38" t="s">
        <v>1948</v>
      </c>
      <c r="B502" s="28" t="s">
        <v>1949</v>
      </c>
      <c r="C502" s="25" t="s">
        <v>16</v>
      </c>
      <c r="D502" s="25"/>
      <c r="E502" s="25" t="s">
        <v>1281</v>
      </c>
      <c r="F502" s="27">
        <v>42466</v>
      </c>
      <c r="G502" s="25" t="s">
        <v>1282</v>
      </c>
    </row>
    <row r="503" spans="1:7" x14ac:dyDescent="0.35">
      <c r="A503" s="38" t="s">
        <v>1950</v>
      </c>
      <c r="B503" s="28" t="s">
        <v>1951</v>
      </c>
      <c r="C503" s="25" t="s">
        <v>16</v>
      </c>
      <c r="D503" s="25"/>
      <c r="E503" s="25" t="s">
        <v>1281</v>
      </c>
      <c r="F503" s="27">
        <v>41562</v>
      </c>
      <c r="G503" s="25" t="s">
        <v>1282</v>
      </c>
    </row>
    <row r="504" spans="1:7" x14ac:dyDescent="0.35">
      <c r="A504" s="38" t="s">
        <v>1952</v>
      </c>
      <c r="B504" s="28" t="s">
        <v>1953</v>
      </c>
      <c r="C504" s="25" t="s">
        <v>16</v>
      </c>
      <c r="D504" s="25"/>
      <c r="E504" s="25" t="s">
        <v>1281</v>
      </c>
      <c r="F504" s="27">
        <v>41562</v>
      </c>
      <c r="G504" s="25" t="s">
        <v>1282</v>
      </c>
    </row>
    <row r="505" spans="1:7" x14ac:dyDescent="0.35">
      <c r="A505" s="38" t="s">
        <v>1954</v>
      </c>
      <c r="B505" s="28" t="s">
        <v>1955</v>
      </c>
      <c r="C505" s="25" t="s">
        <v>16</v>
      </c>
      <c r="D505" s="25"/>
      <c r="E505" s="25" t="s">
        <v>1281</v>
      </c>
      <c r="F505" s="27">
        <v>41562</v>
      </c>
      <c r="G505" s="25" t="s">
        <v>1282</v>
      </c>
    </row>
    <row r="506" spans="1:7" x14ac:dyDescent="0.35">
      <c r="A506" s="38" t="s">
        <v>1956</v>
      </c>
      <c r="B506" s="28" t="s">
        <v>1957</v>
      </c>
      <c r="C506" s="25" t="s">
        <v>16</v>
      </c>
      <c r="D506" s="25"/>
      <c r="E506" s="25" t="s">
        <v>1281</v>
      </c>
      <c r="F506" s="27">
        <v>42656</v>
      </c>
      <c r="G506" s="25" t="s">
        <v>1282</v>
      </c>
    </row>
    <row r="507" spans="1:7" x14ac:dyDescent="0.35">
      <c r="A507" s="38" t="s">
        <v>1958</v>
      </c>
      <c r="B507" s="28" t="s">
        <v>1959</v>
      </c>
      <c r="C507" s="25" t="s">
        <v>16</v>
      </c>
      <c r="D507" s="25"/>
      <c r="E507" s="25" t="s">
        <v>1281</v>
      </c>
      <c r="F507" s="27">
        <v>42656</v>
      </c>
      <c r="G507" s="25" t="s">
        <v>1282</v>
      </c>
    </row>
    <row r="508" spans="1:7" x14ac:dyDescent="0.35">
      <c r="A508" s="38" t="s">
        <v>1960</v>
      </c>
      <c r="B508" s="28" t="s">
        <v>1961</v>
      </c>
      <c r="C508" s="25" t="s">
        <v>16</v>
      </c>
      <c r="D508" s="25"/>
      <c r="E508" s="25" t="s">
        <v>1281</v>
      </c>
      <c r="F508" s="27">
        <v>43088</v>
      </c>
      <c r="G508" s="25" t="s">
        <v>1282</v>
      </c>
    </row>
    <row r="509" spans="1:7" x14ac:dyDescent="0.35">
      <c r="A509" s="38" t="s">
        <v>1962</v>
      </c>
      <c r="B509" s="28" t="s">
        <v>1963</v>
      </c>
      <c r="C509" s="25" t="s">
        <v>16</v>
      </c>
      <c r="D509" s="25">
        <v>7</v>
      </c>
      <c r="E509" s="25" t="s">
        <v>1281</v>
      </c>
      <c r="F509" s="27">
        <v>42124</v>
      </c>
      <c r="G509" s="25" t="s">
        <v>1282</v>
      </c>
    </row>
    <row r="510" spans="1:7" x14ac:dyDescent="0.35">
      <c r="A510" s="38" t="s">
        <v>1964</v>
      </c>
      <c r="B510" s="28" t="s">
        <v>1965</v>
      </c>
      <c r="C510" s="25" t="s">
        <v>16</v>
      </c>
      <c r="D510" s="25"/>
      <c r="E510" s="25" t="s">
        <v>1281</v>
      </c>
      <c r="F510" s="27">
        <v>41562</v>
      </c>
      <c r="G510" s="25" t="s">
        <v>1282</v>
      </c>
    </row>
    <row r="511" spans="1:7" x14ac:dyDescent="0.35">
      <c r="A511" s="38" t="s">
        <v>1966</v>
      </c>
      <c r="B511" s="28" t="s">
        <v>1967</v>
      </c>
      <c r="C511" s="25" t="s">
        <v>16</v>
      </c>
      <c r="D511" s="25"/>
      <c r="E511" s="25" t="s">
        <v>1281</v>
      </c>
      <c r="F511" s="27">
        <v>41562</v>
      </c>
      <c r="G511" s="25" t="s">
        <v>1282</v>
      </c>
    </row>
    <row r="512" spans="1:7" x14ac:dyDescent="0.35">
      <c r="A512" s="38" t="s">
        <v>1968</v>
      </c>
      <c r="B512" s="28" t="s">
        <v>1969</v>
      </c>
      <c r="C512" s="25" t="s">
        <v>16</v>
      </c>
      <c r="D512" s="25"/>
      <c r="E512" s="25" t="s">
        <v>1281</v>
      </c>
      <c r="F512" s="27">
        <v>41562</v>
      </c>
      <c r="G512" s="25" t="s">
        <v>1282</v>
      </c>
    </row>
    <row r="513" spans="1:7" x14ac:dyDescent="0.35">
      <c r="A513" s="38" t="s">
        <v>1970</v>
      </c>
      <c r="B513" s="28" t="s">
        <v>1971</v>
      </c>
      <c r="C513" s="25" t="s">
        <v>16</v>
      </c>
      <c r="D513" s="25"/>
      <c r="E513" s="25" t="s">
        <v>1281</v>
      </c>
      <c r="F513" s="27">
        <v>41562</v>
      </c>
      <c r="G513" s="25" t="s">
        <v>1282</v>
      </c>
    </row>
    <row r="514" spans="1:7" x14ac:dyDescent="0.35">
      <c r="A514" s="38" t="s">
        <v>1972</v>
      </c>
      <c r="B514" s="28" t="s">
        <v>1973</v>
      </c>
      <c r="C514" s="25" t="s">
        <v>16</v>
      </c>
      <c r="D514" s="25"/>
      <c r="E514" s="25" t="s">
        <v>1281</v>
      </c>
      <c r="F514" s="27">
        <v>41562</v>
      </c>
      <c r="G514" s="25" t="s">
        <v>1282</v>
      </c>
    </row>
    <row r="515" spans="1:7" x14ac:dyDescent="0.35">
      <c r="A515" s="38" t="s">
        <v>1974</v>
      </c>
      <c r="B515" s="28" t="s">
        <v>1975</v>
      </c>
      <c r="C515" s="25" t="s">
        <v>16</v>
      </c>
      <c r="D515" s="25"/>
      <c r="E515" s="25" t="s">
        <v>1281</v>
      </c>
      <c r="F515" s="27">
        <v>41562</v>
      </c>
      <c r="G515" s="25" t="s">
        <v>1282</v>
      </c>
    </row>
    <row r="516" spans="1:7" x14ac:dyDescent="0.35">
      <c r="A516" s="38" t="s">
        <v>1976</v>
      </c>
      <c r="B516" s="28" t="s">
        <v>1977</v>
      </c>
      <c r="C516" s="25" t="s">
        <v>16</v>
      </c>
      <c r="D516" s="25"/>
      <c r="E516" s="25" t="s">
        <v>1281</v>
      </c>
      <c r="F516" s="27">
        <v>41562</v>
      </c>
      <c r="G516" s="25" t="s">
        <v>1282</v>
      </c>
    </row>
    <row r="517" spans="1:7" x14ac:dyDescent="0.35">
      <c r="A517" s="38" t="s">
        <v>1978</v>
      </c>
      <c r="B517" s="28" t="s">
        <v>1979</v>
      </c>
      <c r="C517" s="25" t="s">
        <v>16</v>
      </c>
      <c r="D517" s="25"/>
      <c r="E517" s="25" t="s">
        <v>1281</v>
      </c>
      <c r="F517" s="27">
        <v>41562</v>
      </c>
      <c r="G517" s="25" t="s">
        <v>1282</v>
      </c>
    </row>
    <row r="518" spans="1:7" x14ac:dyDescent="0.35">
      <c r="A518" s="38">
        <v>30000</v>
      </c>
      <c r="B518" s="28" t="s">
        <v>1980</v>
      </c>
      <c r="C518" s="25" t="s">
        <v>16</v>
      </c>
      <c r="D518" s="25"/>
      <c r="E518" s="25" t="s">
        <v>1281</v>
      </c>
      <c r="F518" s="27">
        <v>41561</v>
      </c>
      <c r="G518" s="25" t="s">
        <v>1981</v>
      </c>
    </row>
    <row r="519" spans="1:7" x14ac:dyDescent="0.35">
      <c r="A519" s="38">
        <v>30010</v>
      </c>
      <c r="B519" s="28" t="s">
        <v>1982</v>
      </c>
      <c r="C519" s="25" t="s">
        <v>16</v>
      </c>
      <c r="D519" s="25"/>
      <c r="E519" s="25" t="s">
        <v>1281</v>
      </c>
      <c r="F519" s="27">
        <v>41561</v>
      </c>
      <c r="G519" s="25" t="s">
        <v>1981</v>
      </c>
    </row>
    <row r="520" spans="1:7" x14ac:dyDescent="0.35">
      <c r="A520" s="38">
        <v>30020</v>
      </c>
      <c r="B520" s="28" t="s">
        <v>1983</v>
      </c>
      <c r="C520" s="25" t="s">
        <v>16</v>
      </c>
      <c r="D520" s="25"/>
      <c r="E520" s="25" t="s">
        <v>1281</v>
      </c>
      <c r="F520" s="27">
        <v>41561</v>
      </c>
      <c r="G520" s="25" t="s">
        <v>1981</v>
      </c>
    </row>
    <row r="521" spans="1:7" x14ac:dyDescent="0.35">
      <c r="A521" s="38">
        <v>30030</v>
      </c>
      <c r="B521" s="28" t="s">
        <v>1984</v>
      </c>
      <c r="C521" s="25" t="s">
        <v>16</v>
      </c>
      <c r="D521" s="25"/>
      <c r="E521" s="25" t="s">
        <v>1281</v>
      </c>
      <c r="F521" s="27">
        <v>41561</v>
      </c>
      <c r="G521" s="25" t="s">
        <v>1981</v>
      </c>
    </row>
    <row r="522" spans="1:7" x14ac:dyDescent="0.35">
      <c r="A522" s="38">
        <v>30040</v>
      </c>
      <c r="B522" s="28" t="s">
        <v>1985</v>
      </c>
      <c r="C522" s="25" t="s">
        <v>16</v>
      </c>
      <c r="D522" s="25"/>
      <c r="E522" s="25" t="s">
        <v>1281</v>
      </c>
      <c r="F522" s="27">
        <v>41561</v>
      </c>
      <c r="G522" s="25" t="s">
        <v>1981</v>
      </c>
    </row>
    <row r="523" spans="1:7" x14ac:dyDescent="0.35">
      <c r="A523" s="38">
        <v>30050</v>
      </c>
      <c r="B523" s="28" t="s">
        <v>1986</v>
      </c>
      <c r="C523" s="25" t="s">
        <v>16</v>
      </c>
      <c r="D523" s="25"/>
      <c r="E523" s="25" t="s">
        <v>1281</v>
      </c>
      <c r="F523" s="27">
        <v>41561</v>
      </c>
      <c r="G523" s="25" t="s">
        <v>1981</v>
      </c>
    </row>
    <row r="524" spans="1:7" x14ac:dyDescent="0.35">
      <c r="A524" s="38">
        <v>30060</v>
      </c>
      <c r="B524" s="28" t="s">
        <v>1987</v>
      </c>
      <c r="C524" s="25" t="s">
        <v>16</v>
      </c>
      <c r="D524" s="25"/>
      <c r="E524" s="25" t="s">
        <v>1281</v>
      </c>
      <c r="F524" s="27">
        <v>41561</v>
      </c>
      <c r="G524" s="25" t="s">
        <v>1981</v>
      </c>
    </row>
    <row r="525" spans="1:7" x14ac:dyDescent="0.35">
      <c r="A525" s="38">
        <v>30100</v>
      </c>
      <c r="B525" s="28" t="s">
        <v>1988</v>
      </c>
      <c r="C525" s="25" t="s">
        <v>16</v>
      </c>
      <c r="D525" s="25"/>
      <c r="E525" s="25" t="s">
        <v>1281</v>
      </c>
      <c r="F525" s="27">
        <v>41561</v>
      </c>
      <c r="G525" s="25" t="s">
        <v>1981</v>
      </c>
    </row>
    <row r="526" spans="1:7" x14ac:dyDescent="0.35">
      <c r="A526" s="38">
        <v>30200</v>
      </c>
      <c r="B526" s="28" t="s">
        <v>1989</v>
      </c>
      <c r="C526" s="25" t="s">
        <v>16</v>
      </c>
      <c r="D526" s="25"/>
      <c r="E526" s="25" t="s">
        <v>1281</v>
      </c>
      <c r="F526" s="27">
        <v>41561</v>
      </c>
      <c r="G526" s="25" t="s">
        <v>1981</v>
      </c>
    </row>
    <row r="527" spans="1:7" x14ac:dyDescent="0.35">
      <c r="A527" s="38">
        <v>30210</v>
      </c>
      <c r="B527" s="28" t="s">
        <v>1990</v>
      </c>
      <c r="C527" s="25" t="s">
        <v>16</v>
      </c>
      <c r="D527" s="25"/>
      <c r="E527" s="25" t="s">
        <v>1281</v>
      </c>
      <c r="F527" s="27">
        <v>41561</v>
      </c>
      <c r="G527" s="25" t="s">
        <v>1981</v>
      </c>
    </row>
    <row r="528" spans="1:7" x14ac:dyDescent="0.35">
      <c r="A528" s="38">
        <v>30220</v>
      </c>
      <c r="B528" s="28" t="s">
        <v>1991</v>
      </c>
      <c r="C528" s="25" t="s">
        <v>16</v>
      </c>
      <c r="D528" s="25"/>
      <c r="E528" s="25" t="s">
        <v>1281</v>
      </c>
      <c r="F528" s="27">
        <v>41561</v>
      </c>
      <c r="G528" s="25" t="s">
        <v>1981</v>
      </c>
    </row>
    <row r="529" spans="1:7" x14ac:dyDescent="0.35">
      <c r="A529" s="38">
        <v>30230</v>
      </c>
      <c r="B529" s="28" t="s">
        <v>1992</v>
      </c>
      <c r="C529" s="25" t="s">
        <v>16</v>
      </c>
      <c r="D529" s="25"/>
      <c r="E529" s="25" t="s">
        <v>1281</v>
      </c>
      <c r="F529" s="27">
        <v>41561</v>
      </c>
      <c r="G529" s="25" t="s">
        <v>1981</v>
      </c>
    </row>
    <row r="530" spans="1:7" x14ac:dyDescent="0.35">
      <c r="A530" s="38">
        <v>30240</v>
      </c>
      <c r="B530" s="28" t="s">
        <v>1993</v>
      </c>
      <c r="C530" s="25" t="s">
        <v>16</v>
      </c>
      <c r="D530" s="25"/>
      <c r="E530" s="25" t="s">
        <v>1281</v>
      </c>
      <c r="F530" s="27">
        <v>41561</v>
      </c>
      <c r="G530" s="25" t="s">
        <v>1981</v>
      </c>
    </row>
    <row r="531" spans="1:7" x14ac:dyDescent="0.35">
      <c r="A531" s="38">
        <v>30250</v>
      </c>
      <c r="B531" s="28" t="s">
        <v>1994</v>
      </c>
      <c r="C531" s="25" t="s">
        <v>16</v>
      </c>
      <c r="D531" s="25"/>
      <c r="E531" s="25" t="s">
        <v>1281</v>
      </c>
      <c r="F531" s="27">
        <v>41561</v>
      </c>
      <c r="G531" s="25" t="s">
        <v>1981</v>
      </c>
    </row>
    <row r="532" spans="1:7" x14ac:dyDescent="0.35">
      <c r="A532" s="38">
        <v>30260</v>
      </c>
      <c r="B532" s="28" t="s">
        <v>1995</v>
      </c>
      <c r="C532" s="25" t="s">
        <v>16</v>
      </c>
      <c r="D532" s="25"/>
      <c r="E532" s="25" t="s">
        <v>1281</v>
      </c>
      <c r="F532" s="27">
        <v>41561</v>
      </c>
      <c r="G532" s="25" t="s">
        <v>1981</v>
      </c>
    </row>
    <row r="533" spans="1:7" x14ac:dyDescent="0.35">
      <c r="A533" s="38">
        <v>30270</v>
      </c>
      <c r="B533" s="28" t="s">
        <v>1996</v>
      </c>
      <c r="C533" s="25" t="s">
        <v>16</v>
      </c>
      <c r="D533" s="25"/>
      <c r="E533" s="25" t="s">
        <v>1281</v>
      </c>
      <c r="F533" s="27">
        <v>42115</v>
      </c>
      <c r="G533" s="25" t="s">
        <v>1981</v>
      </c>
    </row>
    <row r="534" spans="1:7" x14ac:dyDescent="0.35">
      <c r="A534" s="38">
        <v>30280</v>
      </c>
      <c r="B534" s="28" t="s">
        <v>1997</v>
      </c>
      <c r="C534" s="25" t="s">
        <v>16</v>
      </c>
      <c r="D534" s="25"/>
      <c r="E534" s="25" t="s">
        <v>1281</v>
      </c>
      <c r="F534" s="27">
        <v>41561</v>
      </c>
      <c r="G534" s="25" t="s">
        <v>1981</v>
      </c>
    </row>
    <row r="535" spans="1:7" x14ac:dyDescent="0.35">
      <c r="A535" s="38">
        <v>30290</v>
      </c>
      <c r="B535" s="28" t="s">
        <v>1998</v>
      </c>
      <c r="C535" s="25" t="s">
        <v>16</v>
      </c>
      <c r="D535" s="25"/>
      <c r="E535" s="25" t="s">
        <v>1281</v>
      </c>
      <c r="F535" s="27">
        <v>41561</v>
      </c>
      <c r="G535" s="25" t="s">
        <v>1981</v>
      </c>
    </row>
    <row r="536" spans="1:7" x14ac:dyDescent="0.35">
      <c r="A536" s="38">
        <v>30300</v>
      </c>
      <c r="B536" s="28" t="s">
        <v>1999</v>
      </c>
      <c r="C536" s="25" t="s">
        <v>16</v>
      </c>
      <c r="D536" s="25"/>
      <c r="E536" s="25" t="s">
        <v>1281</v>
      </c>
      <c r="F536" s="27">
        <v>41561</v>
      </c>
      <c r="G536" s="25" t="s">
        <v>1981</v>
      </c>
    </row>
    <row r="537" spans="1:7" x14ac:dyDescent="0.35">
      <c r="A537" s="38">
        <v>30310</v>
      </c>
      <c r="B537" s="28" t="s">
        <v>2000</v>
      </c>
      <c r="C537" s="25" t="s">
        <v>16</v>
      </c>
      <c r="D537" s="25"/>
      <c r="E537" s="25" t="s">
        <v>1281</v>
      </c>
      <c r="F537" s="27">
        <v>41561</v>
      </c>
      <c r="G537" s="25" t="s">
        <v>1981</v>
      </c>
    </row>
    <row r="538" spans="1:7" x14ac:dyDescent="0.35">
      <c r="A538" s="38">
        <v>30320</v>
      </c>
      <c r="B538" s="28" t="s">
        <v>2001</v>
      </c>
      <c r="C538" s="25" t="s">
        <v>16</v>
      </c>
      <c r="D538" s="25"/>
      <c r="E538" s="25" t="s">
        <v>1281</v>
      </c>
      <c r="F538" s="27">
        <v>41561</v>
      </c>
      <c r="G538" s="25" t="s">
        <v>1981</v>
      </c>
    </row>
    <row r="539" spans="1:7" x14ac:dyDescent="0.35">
      <c r="A539" s="38">
        <v>30330</v>
      </c>
      <c r="B539" s="28" t="s">
        <v>2002</v>
      </c>
      <c r="C539" s="25" t="s">
        <v>16</v>
      </c>
      <c r="D539" s="25"/>
      <c r="E539" s="25" t="s">
        <v>1281</v>
      </c>
      <c r="F539" s="27">
        <v>41561</v>
      </c>
      <c r="G539" s="25" t="s">
        <v>1981</v>
      </c>
    </row>
    <row r="540" spans="1:7" x14ac:dyDescent="0.35">
      <c r="A540" s="38">
        <v>30340</v>
      </c>
      <c r="B540" s="28" t="s">
        <v>2003</v>
      </c>
      <c r="C540" s="25" t="s">
        <v>16</v>
      </c>
      <c r="D540" s="25"/>
      <c r="E540" s="25" t="s">
        <v>1281</v>
      </c>
      <c r="F540" s="27">
        <v>41561</v>
      </c>
      <c r="G540" s="25" t="s">
        <v>1981</v>
      </c>
    </row>
    <row r="541" spans="1:7" x14ac:dyDescent="0.35">
      <c r="A541" s="38">
        <v>30350</v>
      </c>
      <c r="B541" s="28" t="s">
        <v>2004</v>
      </c>
      <c r="C541" s="25" t="s">
        <v>16</v>
      </c>
      <c r="D541" s="25"/>
      <c r="E541" s="25" t="s">
        <v>1281</v>
      </c>
      <c r="F541" s="27">
        <v>41561</v>
      </c>
      <c r="G541" s="25" t="s">
        <v>1981</v>
      </c>
    </row>
    <row r="542" spans="1:7" x14ac:dyDescent="0.35">
      <c r="A542" s="38">
        <v>30360</v>
      </c>
      <c r="B542" s="28" t="s">
        <v>2005</v>
      </c>
      <c r="C542" s="25" t="s">
        <v>16</v>
      </c>
      <c r="D542" s="25"/>
      <c r="E542" s="25" t="s">
        <v>1281</v>
      </c>
      <c r="F542" s="27">
        <v>41561</v>
      </c>
      <c r="G542" s="25" t="s">
        <v>1981</v>
      </c>
    </row>
    <row r="543" spans="1:7" x14ac:dyDescent="0.35">
      <c r="A543" s="38">
        <v>30370</v>
      </c>
      <c r="B543" s="28" t="s">
        <v>2006</v>
      </c>
      <c r="C543" s="25" t="s">
        <v>16</v>
      </c>
      <c r="D543" s="25"/>
      <c r="E543" s="25" t="s">
        <v>1281</v>
      </c>
      <c r="F543" s="27">
        <v>41561</v>
      </c>
      <c r="G543" s="25" t="s">
        <v>1981</v>
      </c>
    </row>
    <row r="544" spans="1:7" x14ac:dyDescent="0.35">
      <c r="A544" s="38">
        <v>30500</v>
      </c>
      <c r="B544" s="28" t="s">
        <v>2007</v>
      </c>
      <c r="C544" s="25" t="s">
        <v>16</v>
      </c>
      <c r="D544" s="25"/>
      <c r="E544" s="25" t="s">
        <v>1281</v>
      </c>
      <c r="F544" s="27">
        <v>41561</v>
      </c>
      <c r="G544" s="25" t="s">
        <v>1981</v>
      </c>
    </row>
    <row r="545" spans="1:7" x14ac:dyDescent="0.35">
      <c r="A545" s="38">
        <v>30510</v>
      </c>
      <c r="B545" s="28" t="s">
        <v>2008</v>
      </c>
      <c r="C545" s="25" t="s">
        <v>16</v>
      </c>
      <c r="D545" s="25"/>
      <c r="E545" s="25" t="s">
        <v>1281</v>
      </c>
      <c r="F545" s="27">
        <v>41561</v>
      </c>
      <c r="G545" s="25" t="s">
        <v>1981</v>
      </c>
    </row>
    <row r="546" spans="1:7" x14ac:dyDescent="0.35">
      <c r="A546" s="38">
        <v>30600</v>
      </c>
      <c r="B546" s="28" t="s">
        <v>2009</v>
      </c>
      <c r="C546" s="25" t="s">
        <v>16</v>
      </c>
      <c r="D546" s="25"/>
      <c r="E546" s="25" t="s">
        <v>1281</v>
      </c>
      <c r="F546" s="27">
        <v>41561</v>
      </c>
      <c r="G546" s="25" t="s">
        <v>1981</v>
      </c>
    </row>
    <row r="547" spans="1:7" x14ac:dyDescent="0.35">
      <c r="A547" s="38">
        <v>30610</v>
      </c>
      <c r="B547" s="28" t="s">
        <v>2010</v>
      </c>
      <c r="C547" s="25" t="s">
        <v>16</v>
      </c>
      <c r="D547" s="25"/>
      <c r="E547" s="25" t="s">
        <v>1281</v>
      </c>
      <c r="F547" s="27">
        <v>41561</v>
      </c>
      <c r="G547" s="25" t="s">
        <v>1981</v>
      </c>
    </row>
    <row r="548" spans="1:7" x14ac:dyDescent="0.35">
      <c r="A548" s="38">
        <v>30640</v>
      </c>
      <c r="B548" s="28" t="s">
        <v>2011</v>
      </c>
      <c r="C548" s="25" t="s">
        <v>16</v>
      </c>
      <c r="D548" s="25"/>
      <c r="E548" s="25" t="s">
        <v>1281</v>
      </c>
      <c r="F548" s="27">
        <v>41561</v>
      </c>
      <c r="G548" s="25" t="s">
        <v>1981</v>
      </c>
    </row>
    <row r="549" spans="1:7" x14ac:dyDescent="0.35">
      <c r="A549" s="38">
        <v>30670</v>
      </c>
      <c r="B549" s="28" t="s">
        <v>2012</v>
      </c>
      <c r="C549" s="25" t="s">
        <v>16</v>
      </c>
      <c r="D549" s="25"/>
      <c r="E549" s="25" t="s">
        <v>1281</v>
      </c>
      <c r="F549" s="27">
        <v>41561</v>
      </c>
      <c r="G549" s="25" t="s">
        <v>1981</v>
      </c>
    </row>
    <row r="550" spans="1:7" x14ac:dyDescent="0.35">
      <c r="A550" s="38">
        <v>30700</v>
      </c>
      <c r="B550" s="28" t="s">
        <v>2013</v>
      </c>
      <c r="C550" s="25" t="s">
        <v>16</v>
      </c>
      <c r="D550" s="25"/>
      <c r="E550" s="25" t="s">
        <v>1281</v>
      </c>
      <c r="F550" s="27">
        <v>41561</v>
      </c>
      <c r="G550" s="25" t="s">
        <v>1981</v>
      </c>
    </row>
    <row r="551" spans="1:7" x14ac:dyDescent="0.35">
      <c r="A551" s="38">
        <v>30710</v>
      </c>
      <c r="B551" s="28" t="s">
        <v>2014</v>
      </c>
      <c r="C551" s="25" t="s">
        <v>16</v>
      </c>
      <c r="D551" s="25"/>
      <c r="E551" s="25" t="s">
        <v>1281</v>
      </c>
      <c r="F551" s="27">
        <v>41561</v>
      </c>
      <c r="G551" s="25" t="s">
        <v>1981</v>
      </c>
    </row>
    <row r="552" spans="1:7" x14ac:dyDescent="0.35">
      <c r="A552" s="38">
        <v>30720</v>
      </c>
      <c r="B552" s="28" t="s">
        <v>2015</v>
      </c>
      <c r="C552" s="25" t="s">
        <v>16</v>
      </c>
      <c r="D552" s="25"/>
      <c r="E552" s="25" t="s">
        <v>1281</v>
      </c>
      <c r="F552" s="27">
        <v>42115</v>
      </c>
      <c r="G552" s="25" t="s">
        <v>1981</v>
      </c>
    </row>
    <row r="553" spans="1:7" x14ac:dyDescent="0.35">
      <c r="A553" s="38">
        <v>30730</v>
      </c>
      <c r="B553" s="28" t="s">
        <v>2016</v>
      </c>
      <c r="C553" s="25" t="s">
        <v>16</v>
      </c>
      <c r="D553" s="25"/>
      <c r="E553" s="25" t="s">
        <v>1281</v>
      </c>
      <c r="F553" s="27">
        <v>41561</v>
      </c>
      <c r="G553" s="25" t="s">
        <v>1981</v>
      </c>
    </row>
    <row r="554" spans="1:7" x14ac:dyDescent="0.35">
      <c r="A554" s="38">
        <v>30735</v>
      </c>
      <c r="B554" s="28" t="s">
        <v>2017</v>
      </c>
      <c r="C554" s="25" t="s">
        <v>16</v>
      </c>
      <c r="D554" s="25"/>
      <c r="E554" s="25" t="s">
        <v>1281</v>
      </c>
      <c r="F554" s="27">
        <v>41561</v>
      </c>
      <c r="G554" s="25" t="s">
        <v>1981</v>
      </c>
    </row>
    <row r="555" spans="1:7" x14ac:dyDescent="0.35">
      <c r="A555" s="38">
        <v>30740</v>
      </c>
      <c r="B555" s="28" t="s">
        <v>2018</v>
      </c>
      <c r="C555" s="25" t="s">
        <v>16</v>
      </c>
      <c r="D555" s="25"/>
      <c r="E555" s="25" t="s">
        <v>1281</v>
      </c>
      <c r="F555" s="27">
        <v>41561</v>
      </c>
      <c r="G555" s="25" t="s">
        <v>1981</v>
      </c>
    </row>
    <row r="556" spans="1:7" x14ac:dyDescent="0.35">
      <c r="A556" s="38">
        <v>30745</v>
      </c>
      <c r="B556" s="28" t="s">
        <v>2019</v>
      </c>
      <c r="C556" s="25" t="s">
        <v>16</v>
      </c>
      <c r="D556" s="25"/>
      <c r="E556" s="25" t="s">
        <v>1281</v>
      </c>
      <c r="F556" s="27">
        <v>41561</v>
      </c>
      <c r="G556" s="25" t="s">
        <v>1981</v>
      </c>
    </row>
    <row r="557" spans="1:7" x14ac:dyDescent="0.35">
      <c r="A557" s="38">
        <v>30750</v>
      </c>
      <c r="B557" s="28" t="s">
        <v>2020</v>
      </c>
      <c r="C557" s="25" t="s">
        <v>16</v>
      </c>
      <c r="D557" s="25"/>
      <c r="E557" s="25" t="s">
        <v>1281</v>
      </c>
      <c r="F557" s="27">
        <v>41561</v>
      </c>
      <c r="G557" s="25" t="s">
        <v>1981</v>
      </c>
    </row>
    <row r="558" spans="1:7" x14ac:dyDescent="0.35">
      <c r="A558" s="38">
        <v>30760</v>
      </c>
      <c r="B558" s="28" t="s">
        <v>2021</v>
      </c>
      <c r="C558" s="25" t="s">
        <v>16</v>
      </c>
      <c r="D558" s="25"/>
      <c r="E558" s="25" t="s">
        <v>1281</v>
      </c>
      <c r="F558" s="27">
        <v>41561</v>
      </c>
      <c r="G558" s="25" t="s">
        <v>1981</v>
      </c>
    </row>
    <row r="559" spans="1:7" x14ac:dyDescent="0.35">
      <c r="A559" s="38">
        <v>30770</v>
      </c>
      <c r="B559" s="28" t="s">
        <v>2022</v>
      </c>
      <c r="C559" s="25" t="s">
        <v>16</v>
      </c>
      <c r="D559" s="25"/>
      <c r="E559" s="25" t="s">
        <v>1281</v>
      </c>
      <c r="F559" s="27">
        <v>41561</v>
      </c>
      <c r="G559" s="25" t="s">
        <v>1981</v>
      </c>
    </row>
    <row r="560" spans="1:7" x14ac:dyDescent="0.35">
      <c r="A560" s="38">
        <v>30780</v>
      </c>
      <c r="B560" s="28" t="s">
        <v>2023</v>
      </c>
      <c r="C560" s="25" t="s">
        <v>16</v>
      </c>
      <c r="D560" s="25"/>
      <c r="E560" s="25" t="s">
        <v>1281</v>
      </c>
      <c r="F560" s="27">
        <v>41561</v>
      </c>
      <c r="G560" s="25" t="s">
        <v>1981</v>
      </c>
    </row>
    <row r="561" spans="1:7" x14ac:dyDescent="0.35">
      <c r="A561" s="38">
        <v>30790</v>
      </c>
      <c r="B561" s="28" t="s">
        <v>2024</v>
      </c>
      <c r="C561" s="25" t="s">
        <v>16</v>
      </c>
      <c r="D561" s="25"/>
      <c r="E561" s="25" t="s">
        <v>1281</v>
      </c>
      <c r="F561" s="27">
        <v>41561</v>
      </c>
      <c r="G561" s="25" t="s">
        <v>1981</v>
      </c>
    </row>
    <row r="562" spans="1:7" x14ac:dyDescent="0.35">
      <c r="A562" s="38">
        <v>30800</v>
      </c>
      <c r="B562" s="28" t="s">
        <v>2025</v>
      </c>
      <c r="C562" s="25" t="s">
        <v>16</v>
      </c>
      <c r="D562" s="25"/>
      <c r="E562" s="25" t="s">
        <v>1281</v>
      </c>
      <c r="F562" s="27">
        <v>41561</v>
      </c>
      <c r="G562" s="25" t="s">
        <v>1981</v>
      </c>
    </row>
    <row r="563" spans="1:7" x14ac:dyDescent="0.35">
      <c r="A563" s="38">
        <v>30810</v>
      </c>
      <c r="B563" s="28" t="s">
        <v>2026</v>
      </c>
      <c r="C563" s="25" t="s">
        <v>16</v>
      </c>
      <c r="D563" s="25"/>
      <c r="E563" s="25" t="s">
        <v>1281</v>
      </c>
      <c r="F563" s="27">
        <v>41561</v>
      </c>
      <c r="G563" s="25" t="s">
        <v>1981</v>
      </c>
    </row>
    <row r="564" spans="1:7" x14ac:dyDescent="0.35">
      <c r="A564" s="38">
        <v>30820</v>
      </c>
      <c r="B564" s="28" t="s">
        <v>2027</v>
      </c>
      <c r="C564" s="25" t="s">
        <v>16</v>
      </c>
      <c r="D564" s="25"/>
      <c r="E564" s="25" t="s">
        <v>1281</v>
      </c>
      <c r="F564" s="27">
        <v>41561</v>
      </c>
      <c r="G564" s="25" t="s">
        <v>1981</v>
      </c>
    </row>
    <row r="565" spans="1:7" x14ac:dyDescent="0.35">
      <c r="A565" s="38">
        <v>30830</v>
      </c>
      <c r="B565" s="28" t="s">
        <v>2028</v>
      </c>
      <c r="C565" s="25" t="s">
        <v>16</v>
      </c>
      <c r="D565" s="25"/>
      <c r="E565" s="25" t="s">
        <v>1281</v>
      </c>
      <c r="F565" s="27">
        <v>41561</v>
      </c>
      <c r="G565" s="25" t="s">
        <v>1981</v>
      </c>
    </row>
    <row r="566" spans="1:7" x14ac:dyDescent="0.35">
      <c r="A566" s="38">
        <v>30835</v>
      </c>
      <c r="B566" s="28" t="s">
        <v>2029</v>
      </c>
      <c r="C566" s="25" t="s">
        <v>16</v>
      </c>
      <c r="D566" s="25"/>
      <c r="E566" s="25" t="s">
        <v>1281</v>
      </c>
      <c r="F566" s="27">
        <v>41562</v>
      </c>
      <c r="G566" s="25" t="s">
        <v>1981</v>
      </c>
    </row>
    <row r="567" spans="1:7" x14ac:dyDescent="0.35">
      <c r="A567" s="38">
        <v>30840</v>
      </c>
      <c r="B567" s="28" t="s">
        <v>2030</v>
      </c>
      <c r="C567" s="25" t="s">
        <v>16</v>
      </c>
      <c r="D567" s="25"/>
      <c r="E567" s="25" t="s">
        <v>1281</v>
      </c>
      <c r="F567" s="27">
        <v>41562</v>
      </c>
      <c r="G567" s="25" t="s">
        <v>1981</v>
      </c>
    </row>
    <row r="568" spans="1:7" x14ac:dyDescent="0.35">
      <c r="A568" s="38">
        <v>30845</v>
      </c>
      <c r="B568" s="28" t="s">
        <v>2031</v>
      </c>
      <c r="C568" s="25" t="s">
        <v>16</v>
      </c>
      <c r="D568" s="25"/>
      <c r="E568" s="25" t="s">
        <v>1281</v>
      </c>
      <c r="F568" s="27">
        <v>41562</v>
      </c>
      <c r="G568" s="25" t="s">
        <v>1981</v>
      </c>
    </row>
    <row r="569" spans="1:7" x14ac:dyDescent="0.35">
      <c r="A569" s="38">
        <v>30850</v>
      </c>
      <c r="B569" s="28" t="s">
        <v>2032</v>
      </c>
      <c r="C569" s="25" t="s">
        <v>16</v>
      </c>
      <c r="D569" s="25"/>
      <c r="E569" s="25" t="s">
        <v>1281</v>
      </c>
      <c r="F569" s="27">
        <v>41562</v>
      </c>
      <c r="G569" s="25" t="s">
        <v>1981</v>
      </c>
    </row>
    <row r="570" spans="1:7" x14ac:dyDescent="0.35">
      <c r="A570" s="38">
        <v>30855</v>
      </c>
      <c r="B570" s="28" t="s">
        <v>2033</v>
      </c>
      <c r="C570" s="25" t="s">
        <v>16</v>
      </c>
      <c r="D570" s="25"/>
      <c r="E570" s="25" t="s">
        <v>1281</v>
      </c>
      <c r="F570" s="27">
        <v>41562</v>
      </c>
      <c r="G570" s="25" t="s">
        <v>1981</v>
      </c>
    </row>
    <row r="571" spans="1:7" x14ac:dyDescent="0.35">
      <c r="A571" s="38">
        <v>30860</v>
      </c>
      <c r="B571" s="28" t="s">
        <v>2034</v>
      </c>
      <c r="C571" s="25" t="s">
        <v>16</v>
      </c>
      <c r="D571" s="25"/>
      <c r="E571" s="25" t="s">
        <v>1281</v>
      </c>
      <c r="F571" s="27">
        <v>41562</v>
      </c>
      <c r="G571" s="25" t="s">
        <v>1981</v>
      </c>
    </row>
    <row r="572" spans="1:7" x14ac:dyDescent="0.35">
      <c r="A572" s="38">
        <v>30865</v>
      </c>
      <c r="B572" s="28" t="s">
        <v>2035</v>
      </c>
      <c r="C572" s="25" t="s">
        <v>16</v>
      </c>
      <c r="D572" s="25"/>
      <c r="E572" s="25" t="s">
        <v>1281</v>
      </c>
      <c r="F572" s="27">
        <v>41562</v>
      </c>
      <c r="G572" s="25" t="s">
        <v>1981</v>
      </c>
    </row>
    <row r="573" spans="1:7" x14ac:dyDescent="0.35">
      <c r="A573" s="38">
        <v>30870</v>
      </c>
      <c r="B573" s="28" t="s">
        <v>2036</v>
      </c>
      <c r="C573" s="25" t="s">
        <v>16</v>
      </c>
      <c r="D573" s="25"/>
      <c r="E573" s="25" t="s">
        <v>1281</v>
      </c>
      <c r="F573" s="27">
        <v>41562</v>
      </c>
      <c r="G573" s="25" t="s">
        <v>1981</v>
      </c>
    </row>
    <row r="574" spans="1:7" x14ac:dyDescent="0.35">
      <c r="A574" s="38">
        <v>30880</v>
      </c>
      <c r="B574" s="28" t="s">
        <v>2037</v>
      </c>
      <c r="C574" s="25" t="s">
        <v>16</v>
      </c>
      <c r="D574" s="25"/>
      <c r="E574" s="25" t="s">
        <v>1281</v>
      </c>
      <c r="F574" s="27">
        <v>41562</v>
      </c>
      <c r="G574" s="25" t="s">
        <v>1981</v>
      </c>
    </row>
    <row r="575" spans="1:7" x14ac:dyDescent="0.35">
      <c r="A575" s="38">
        <v>30890</v>
      </c>
      <c r="B575" s="28" t="s">
        <v>2038</v>
      </c>
      <c r="C575" s="25" t="s">
        <v>16</v>
      </c>
      <c r="D575" s="25"/>
      <c r="E575" s="25" t="s">
        <v>1281</v>
      </c>
      <c r="F575" s="27">
        <v>41562</v>
      </c>
      <c r="G575" s="25" t="s">
        <v>1981</v>
      </c>
    </row>
    <row r="576" spans="1:7" x14ac:dyDescent="0.35">
      <c r="A576" s="38">
        <v>31000</v>
      </c>
      <c r="B576" s="28" t="s">
        <v>2039</v>
      </c>
      <c r="C576" s="25" t="s">
        <v>16</v>
      </c>
      <c r="D576" s="25"/>
      <c r="E576" s="25" t="s">
        <v>1281</v>
      </c>
      <c r="F576" s="27">
        <v>41562</v>
      </c>
      <c r="G576" s="25" t="s">
        <v>1981</v>
      </c>
    </row>
    <row r="577" spans="1:7" x14ac:dyDescent="0.35">
      <c r="A577" s="38">
        <v>31010</v>
      </c>
      <c r="B577" s="28" t="s">
        <v>2040</v>
      </c>
      <c r="C577" s="25" t="s">
        <v>16</v>
      </c>
      <c r="D577" s="25"/>
      <c r="E577" s="25" t="s">
        <v>1281</v>
      </c>
      <c r="F577" s="27">
        <v>41562</v>
      </c>
      <c r="G577" s="25" t="s">
        <v>1981</v>
      </c>
    </row>
    <row r="578" spans="1:7" x14ac:dyDescent="0.35">
      <c r="A578" s="38">
        <v>31020</v>
      </c>
      <c r="B578" s="28" t="s">
        <v>2041</v>
      </c>
      <c r="C578" s="25" t="s">
        <v>16</v>
      </c>
      <c r="D578" s="25"/>
      <c r="E578" s="25" t="s">
        <v>1281</v>
      </c>
      <c r="F578" s="27">
        <v>41562</v>
      </c>
      <c r="G578" s="25" t="s">
        <v>1981</v>
      </c>
    </row>
    <row r="579" spans="1:7" x14ac:dyDescent="0.35">
      <c r="A579" s="38">
        <v>31030</v>
      </c>
      <c r="B579" s="28" t="s">
        <v>2042</v>
      </c>
      <c r="C579" s="25" t="s">
        <v>16</v>
      </c>
      <c r="D579" s="25"/>
      <c r="E579" s="25" t="s">
        <v>1281</v>
      </c>
      <c r="F579" s="27">
        <v>41562</v>
      </c>
      <c r="G579" s="25" t="s">
        <v>1981</v>
      </c>
    </row>
    <row r="580" spans="1:7" x14ac:dyDescent="0.35">
      <c r="A580" s="38">
        <v>31040</v>
      </c>
      <c r="B580" s="28" t="s">
        <v>2043</v>
      </c>
      <c r="C580" s="25" t="s">
        <v>16</v>
      </c>
      <c r="D580" s="25"/>
      <c r="E580" s="25" t="s">
        <v>1281</v>
      </c>
      <c r="F580" s="27">
        <v>41562</v>
      </c>
      <c r="G580" s="25" t="s">
        <v>1981</v>
      </c>
    </row>
    <row r="581" spans="1:7" x14ac:dyDescent="0.35">
      <c r="A581" s="38">
        <v>31050</v>
      </c>
      <c r="B581" s="28" t="s">
        <v>2044</v>
      </c>
      <c r="C581" s="25" t="s">
        <v>16</v>
      </c>
      <c r="D581" s="25"/>
      <c r="E581" s="25" t="s">
        <v>1281</v>
      </c>
      <c r="F581" s="27">
        <v>41562</v>
      </c>
      <c r="G581" s="25" t="s">
        <v>1981</v>
      </c>
    </row>
    <row r="582" spans="1:7" x14ac:dyDescent="0.35">
      <c r="A582" s="38">
        <v>31060</v>
      </c>
      <c r="B582" s="28" t="s">
        <v>2045</v>
      </c>
      <c r="C582" s="25" t="s">
        <v>16</v>
      </c>
      <c r="D582" s="25"/>
      <c r="E582" s="25" t="s">
        <v>1281</v>
      </c>
      <c r="F582" s="27">
        <v>41562</v>
      </c>
      <c r="G582" s="25" t="s">
        <v>1981</v>
      </c>
    </row>
    <row r="583" spans="1:7" x14ac:dyDescent="0.35">
      <c r="A583" s="38">
        <v>31070</v>
      </c>
      <c r="B583" s="28" t="s">
        <v>2046</v>
      </c>
      <c r="C583" s="25" t="s">
        <v>16</v>
      </c>
      <c r="D583" s="25"/>
      <c r="E583" s="25" t="s">
        <v>1281</v>
      </c>
      <c r="F583" s="27">
        <v>41562</v>
      </c>
      <c r="G583" s="25" t="s">
        <v>1981</v>
      </c>
    </row>
    <row r="584" spans="1:7" x14ac:dyDescent="0.35">
      <c r="A584" s="38">
        <v>31075</v>
      </c>
      <c r="B584" s="28" t="s">
        <v>2047</v>
      </c>
      <c r="C584" s="25" t="s">
        <v>16</v>
      </c>
      <c r="D584" s="25"/>
      <c r="E584" s="25" t="s">
        <v>1281</v>
      </c>
      <c r="F584" s="27">
        <v>41562</v>
      </c>
      <c r="G584" s="25" t="s">
        <v>1981</v>
      </c>
    </row>
    <row r="585" spans="1:7" x14ac:dyDescent="0.35">
      <c r="A585" s="38">
        <v>31080</v>
      </c>
      <c r="B585" s="28" t="s">
        <v>2048</v>
      </c>
      <c r="C585" s="25" t="s">
        <v>16</v>
      </c>
      <c r="D585" s="25"/>
      <c r="E585" s="25" t="s">
        <v>1281</v>
      </c>
      <c r="F585" s="27">
        <v>41562</v>
      </c>
      <c r="G585" s="25" t="s">
        <v>1981</v>
      </c>
    </row>
    <row r="586" spans="1:7" x14ac:dyDescent="0.35">
      <c r="A586" s="38">
        <v>31090</v>
      </c>
      <c r="B586" s="28" t="s">
        <v>2049</v>
      </c>
      <c r="C586" s="25" t="s">
        <v>16</v>
      </c>
      <c r="D586" s="25"/>
      <c r="E586" s="25" t="s">
        <v>1281</v>
      </c>
      <c r="F586" s="27">
        <v>41562</v>
      </c>
      <c r="G586" s="25" t="s">
        <v>1981</v>
      </c>
    </row>
    <row r="587" spans="1:7" x14ac:dyDescent="0.35">
      <c r="A587" s="38">
        <v>31100</v>
      </c>
      <c r="B587" s="28" t="s">
        <v>2050</v>
      </c>
      <c r="C587" s="25" t="s">
        <v>16</v>
      </c>
      <c r="D587" s="25"/>
      <c r="E587" s="25" t="s">
        <v>1281</v>
      </c>
      <c r="F587" s="27">
        <v>41562</v>
      </c>
      <c r="G587" s="25" t="s">
        <v>1981</v>
      </c>
    </row>
    <row r="588" spans="1:7" x14ac:dyDescent="0.35">
      <c r="A588" s="38">
        <v>31110</v>
      </c>
      <c r="B588" s="28" t="s">
        <v>2051</v>
      </c>
      <c r="C588" s="25" t="s">
        <v>16</v>
      </c>
      <c r="D588" s="25"/>
      <c r="E588" s="25" t="s">
        <v>1281</v>
      </c>
      <c r="F588" s="27">
        <v>41562</v>
      </c>
      <c r="G588" s="25" t="s">
        <v>1981</v>
      </c>
    </row>
    <row r="589" spans="1:7" x14ac:dyDescent="0.35">
      <c r="A589" s="38">
        <v>31120</v>
      </c>
      <c r="B589" s="28" t="s">
        <v>2052</v>
      </c>
      <c r="C589" s="25" t="s">
        <v>16</v>
      </c>
      <c r="D589" s="25"/>
      <c r="E589" s="25" t="s">
        <v>1281</v>
      </c>
      <c r="F589" s="27">
        <v>41562</v>
      </c>
      <c r="G589" s="25" t="s">
        <v>1981</v>
      </c>
    </row>
    <row r="590" spans="1:7" x14ac:dyDescent="0.35">
      <c r="A590" s="38">
        <v>31130</v>
      </c>
      <c r="B590" s="28" t="s">
        <v>2053</v>
      </c>
      <c r="C590" s="25" t="s">
        <v>16</v>
      </c>
      <c r="D590" s="25"/>
      <c r="E590" s="25" t="s">
        <v>1281</v>
      </c>
      <c r="F590" s="27">
        <v>41562</v>
      </c>
      <c r="G590" s="25" t="s">
        <v>1981</v>
      </c>
    </row>
    <row r="591" spans="1:7" x14ac:dyDescent="0.35">
      <c r="A591" s="38">
        <v>31140</v>
      </c>
      <c r="B591" s="28" t="s">
        <v>2054</v>
      </c>
      <c r="C591" s="25" t="s">
        <v>16</v>
      </c>
      <c r="D591" s="25"/>
      <c r="E591" s="25" t="s">
        <v>1281</v>
      </c>
      <c r="F591" s="27">
        <v>41562</v>
      </c>
      <c r="G591" s="25" t="s">
        <v>1981</v>
      </c>
    </row>
    <row r="592" spans="1:7" x14ac:dyDescent="0.35">
      <c r="A592" s="38">
        <v>31150</v>
      </c>
      <c r="B592" s="28" t="s">
        <v>2055</v>
      </c>
      <c r="C592" s="25" t="s">
        <v>16</v>
      </c>
      <c r="D592" s="25"/>
      <c r="E592" s="25" t="s">
        <v>1281</v>
      </c>
      <c r="F592" s="27">
        <v>41562</v>
      </c>
      <c r="G592" s="25" t="s">
        <v>1981</v>
      </c>
    </row>
    <row r="593" spans="1:7" x14ac:dyDescent="0.35">
      <c r="A593" s="38">
        <v>31160</v>
      </c>
      <c r="B593" s="28" t="s">
        <v>2056</v>
      </c>
      <c r="C593" s="25" t="s">
        <v>16</v>
      </c>
      <c r="D593" s="25"/>
      <c r="E593" s="25" t="s">
        <v>1281</v>
      </c>
      <c r="F593" s="27">
        <v>41562</v>
      </c>
      <c r="G593" s="25" t="s">
        <v>1981</v>
      </c>
    </row>
    <row r="594" spans="1:7" x14ac:dyDescent="0.35">
      <c r="A594" s="38">
        <v>31300</v>
      </c>
      <c r="B594" s="28" t="s">
        <v>2057</v>
      </c>
      <c r="C594" s="25" t="s">
        <v>16</v>
      </c>
      <c r="D594" s="25"/>
      <c r="E594" s="25" t="s">
        <v>1281</v>
      </c>
      <c r="F594" s="27">
        <v>41562</v>
      </c>
      <c r="G594" s="25" t="s">
        <v>1981</v>
      </c>
    </row>
    <row r="595" spans="1:7" x14ac:dyDescent="0.35">
      <c r="A595" s="38">
        <v>31310</v>
      </c>
      <c r="B595" s="28" t="s">
        <v>2058</v>
      </c>
      <c r="C595" s="25" t="s">
        <v>16</v>
      </c>
      <c r="D595" s="25"/>
      <c r="E595" s="25" t="s">
        <v>1281</v>
      </c>
      <c r="F595" s="27">
        <v>41562</v>
      </c>
      <c r="G595" s="25" t="s">
        <v>1981</v>
      </c>
    </row>
    <row r="596" spans="1:7" x14ac:dyDescent="0.35">
      <c r="A596" s="38">
        <v>31320</v>
      </c>
      <c r="B596" s="28" t="s">
        <v>2059</v>
      </c>
      <c r="C596" s="25" t="s">
        <v>16</v>
      </c>
      <c r="D596" s="25"/>
      <c r="E596" s="25" t="s">
        <v>1281</v>
      </c>
      <c r="F596" s="27">
        <v>41562</v>
      </c>
      <c r="G596" s="25" t="s">
        <v>1981</v>
      </c>
    </row>
    <row r="597" spans="1:7" x14ac:dyDescent="0.35">
      <c r="A597" s="38">
        <v>31330</v>
      </c>
      <c r="B597" s="28" t="s">
        <v>2060</v>
      </c>
      <c r="C597" s="25" t="s">
        <v>16</v>
      </c>
      <c r="D597" s="25"/>
      <c r="E597" s="25" t="s">
        <v>1281</v>
      </c>
      <c r="F597" s="27">
        <v>41562</v>
      </c>
      <c r="G597" s="25" t="s">
        <v>1981</v>
      </c>
    </row>
    <row r="598" spans="1:7" x14ac:dyDescent="0.35">
      <c r="A598" s="38">
        <v>31340</v>
      </c>
      <c r="B598" s="28" t="s">
        <v>2061</v>
      </c>
      <c r="C598" s="25" t="s">
        <v>16</v>
      </c>
      <c r="D598" s="25"/>
      <c r="E598" s="25" t="s">
        <v>1281</v>
      </c>
      <c r="F598" s="27">
        <v>41562</v>
      </c>
      <c r="G598" s="25" t="s">
        <v>1981</v>
      </c>
    </row>
    <row r="599" spans="1:7" x14ac:dyDescent="0.35">
      <c r="A599" s="38">
        <v>31350</v>
      </c>
      <c r="B599" s="28" t="s">
        <v>2062</v>
      </c>
      <c r="C599" s="25" t="s">
        <v>16</v>
      </c>
      <c r="D599" s="25"/>
      <c r="E599" s="25" t="s">
        <v>1281</v>
      </c>
      <c r="F599" s="27">
        <v>41562</v>
      </c>
      <c r="G599" s="25" t="s">
        <v>1981</v>
      </c>
    </row>
    <row r="600" spans="1:7" x14ac:dyDescent="0.35">
      <c r="A600" s="38">
        <v>31360</v>
      </c>
      <c r="B600" s="28" t="s">
        <v>2063</v>
      </c>
      <c r="C600" s="25" t="s">
        <v>16</v>
      </c>
      <c r="D600" s="25"/>
      <c r="E600" s="25" t="s">
        <v>1281</v>
      </c>
      <c r="F600" s="27">
        <v>41562</v>
      </c>
      <c r="G600" s="25" t="s">
        <v>1981</v>
      </c>
    </row>
    <row r="601" spans="1:7" x14ac:dyDescent="0.35">
      <c r="A601" s="38">
        <v>31370</v>
      </c>
      <c r="B601" s="28" t="s">
        <v>2064</v>
      </c>
      <c r="C601" s="25" t="s">
        <v>16</v>
      </c>
      <c r="D601" s="25"/>
      <c r="E601" s="25" t="s">
        <v>1281</v>
      </c>
      <c r="F601" s="27">
        <v>41562</v>
      </c>
      <c r="G601" s="25" t="s">
        <v>1981</v>
      </c>
    </row>
    <row r="602" spans="1:7" x14ac:dyDescent="0.35">
      <c r="A602" s="38">
        <v>31380</v>
      </c>
      <c r="B602" s="28" t="s">
        <v>2065</v>
      </c>
      <c r="C602" s="25" t="s">
        <v>16</v>
      </c>
      <c r="D602" s="25"/>
      <c r="E602" s="25" t="s">
        <v>1281</v>
      </c>
      <c r="F602" s="27">
        <v>41562</v>
      </c>
      <c r="G602" s="25" t="s">
        <v>1981</v>
      </c>
    </row>
    <row r="603" spans="1:7" x14ac:dyDescent="0.35">
      <c r="A603" s="38">
        <v>31400</v>
      </c>
      <c r="B603" s="28" t="s">
        <v>2066</v>
      </c>
      <c r="C603" s="25" t="s">
        <v>16</v>
      </c>
      <c r="D603" s="25"/>
      <c r="E603" s="25" t="s">
        <v>1281</v>
      </c>
      <c r="F603" s="27">
        <v>41562</v>
      </c>
      <c r="G603" s="25" t="s">
        <v>1981</v>
      </c>
    </row>
    <row r="604" spans="1:7" x14ac:dyDescent="0.35">
      <c r="A604" s="38">
        <v>31500</v>
      </c>
      <c r="B604" s="28" t="s">
        <v>2067</v>
      </c>
      <c r="C604" s="25" t="s">
        <v>16</v>
      </c>
      <c r="D604" s="25"/>
      <c r="E604" s="25" t="s">
        <v>1281</v>
      </c>
      <c r="F604" s="27">
        <v>41562</v>
      </c>
      <c r="G604" s="25" t="s">
        <v>1981</v>
      </c>
    </row>
    <row r="605" spans="1:7" x14ac:dyDescent="0.35">
      <c r="A605" s="38">
        <v>31510</v>
      </c>
      <c r="B605" s="28" t="s">
        <v>2068</v>
      </c>
      <c r="C605" s="25" t="s">
        <v>16</v>
      </c>
      <c r="D605" s="25"/>
      <c r="E605" s="25" t="s">
        <v>1281</v>
      </c>
      <c r="F605" s="27">
        <v>41562</v>
      </c>
      <c r="G605" s="25" t="s">
        <v>1981</v>
      </c>
    </row>
    <row r="606" spans="1:7" x14ac:dyDescent="0.35">
      <c r="A606" s="38">
        <v>31511</v>
      </c>
      <c r="B606" s="28" t="s">
        <v>2069</v>
      </c>
      <c r="C606" s="25" t="s">
        <v>16</v>
      </c>
      <c r="D606" s="25"/>
      <c r="E606" s="25" t="s">
        <v>1281</v>
      </c>
      <c r="F606" s="27">
        <v>41562</v>
      </c>
      <c r="G606" s="25" t="s">
        <v>1981</v>
      </c>
    </row>
    <row r="607" spans="1:7" x14ac:dyDescent="0.35">
      <c r="A607" s="38">
        <v>31512</v>
      </c>
      <c r="B607" s="28" t="s">
        <v>2070</v>
      </c>
      <c r="C607" s="25" t="s">
        <v>16</v>
      </c>
      <c r="D607" s="25"/>
      <c r="E607" s="25" t="s">
        <v>1281</v>
      </c>
      <c r="F607" s="27">
        <v>41562</v>
      </c>
      <c r="G607" s="25" t="s">
        <v>1981</v>
      </c>
    </row>
    <row r="608" spans="1:7" x14ac:dyDescent="0.35">
      <c r="A608" s="38">
        <v>31513</v>
      </c>
      <c r="B608" s="28" t="s">
        <v>2071</v>
      </c>
      <c r="C608" s="25" t="s">
        <v>16</v>
      </c>
      <c r="D608" s="25"/>
      <c r="E608" s="25" t="s">
        <v>1281</v>
      </c>
      <c r="F608" s="27">
        <v>41562</v>
      </c>
      <c r="G608" s="25" t="s">
        <v>1981</v>
      </c>
    </row>
    <row r="609" spans="1:7" x14ac:dyDescent="0.35">
      <c r="A609" s="38">
        <v>31514</v>
      </c>
      <c r="B609" s="28" t="s">
        <v>2072</v>
      </c>
      <c r="C609" s="25" t="s">
        <v>16</v>
      </c>
      <c r="D609" s="25"/>
      <c r="E609" s="25" t="s">
        <v>1281</v>
      </c>
      <c r="F609" s="27">
        <v>41562</v>
      </c>
      <c r="G609" s="25" t="s">
        <v>1981</v>
      </c>
    </row>
    <row r="610" spans="1:7" x14ac:dyDescent="0.35">
      <c r="A610" s="38">
        <v>31515</v>
      </c>
      <c r="B610" s="28" t="s">
        <v>2073</v>
      </c>
      <c r="C610" s="25" t="s">
        <v>16</v>
      </c>
      <c r="D610" s="25"/>
      <c r="E610" s="25" t="s">
        <v>1281</v>
      </c>
      <c r="F610" s="27">
        <v>41562</v>
      </c>
      <c r="G610" s="25" t="s">
        <v>1981</v>
      </c>
    </row>
    <row r="611" spans="1:7" x14ac:dyDescent="0.35">
      <c r="A611" s="38">
        <v>31516</v>
      </c>
      <c r="B611" s="28" t="s">
        <v>2074</v>
      </c>
      <c r="C611" s="25" t="s">
        <v>16</v>
      </c>
      <c r="D611" s="25"/>
      <c r="E611" s="25" t="s">
        <v>1281</v>
      </c>
      <c r="F611" s="27">
        <v>41562</v>
      </c>
      <c r="G611" s="25" t="s">
        <v>1981</v>
      </c>
    </row>
    <row r="612" spans="1:7" x14ac:dyDescent="0.35">
      <c r="A612" s="38">
        <v>31517</v>
      </c>
      <c r="B612" s="28" t="s">
        <v>2075</v>
      </c>
      <c r="C612" s="25" t="s">
        <v>16</v>
      </c>
      <c r="D612" s="25"/>
      <c r="E612" s="25" t="s">
        <v>1281</v>
      </c>
      <c r="F612" s="27">
        <v>41562</v>
      </c>
      <c r="G612" s="25" t="s">
        <v>1981</v>
      </c>
    </row>
    <row r="613" spans="1:7" x14ac:dyDescent="0.35">
      <c r="A613" s="38">
        <v>31518</v>
      </c>
      <c r="B613" s="28" t="s">
        <v>2076</v>
      </c>
      <c r="C613" s="25" t="s">
        <v>16</v>
      </c>
      <c r="D613" s="25"/>
      <c r="E613" s="25" t="s">
        <v>1281</v>
      </c>
      <c r="F613" s="27">
        <v>41562</v>
      </c>
      <c r="G613" s="25" t="s">
        <v>1981</v>
      </c>
    </row>
    <row r="614" spans="1:7" x14ac:dyDescent="0.35">
      <c r="A614" s="38">
        <v>31519</v>
      </c>
      <c r="B614" s="28" t="s">
        <v>2077</v>
      </c>
      <c r="C614" s="25" t="s">
        <v>16</v>
      </c>
      <c r="D614" s="25"/>
      <c r="E614" s="25" t="s">
        <v>1281</v>
      </c>
      <c r="F614" s="27">
        <v>41562</v>
      </c>
      <c r="G614" s="25" t="s">
        <v>1981</v>
      </c>
    </row>
    <row r="615" spans="1:7" x14ac:dyDescent="0.35">
      <c r="A615" s="38">
        <v>31520</v>
      </c>
      <c r="B615" s="28" t="s">
        <v>2078</v>
      </c>
      <c r="C615" s="25" t="s">
        <v>16</v>
      </c>
      <c r="D615" s="25"/>
      <c r="E615" s="25" t="s">
        <v>1281</v>
      </c>
      <c r="F615" s="27">
        <v>41562</v>
      </c>
      <c r="G615" s="25" t="s">
        <v>1981</v>
      </c>
    </row>
    <row r="616" spans="1:7" x14ac:dyDescent="0.35">
      <c r="A616" s="38">
        <v>31521</v>
      </c>
      <c r="B616" s="28" t="s">
        <v>2079</v>
      </c>
      <c r="C616" s="25" t="s">
        <v>16</v>
      </c>
      <c r="D616" s="25"/>
      <c r="E616" s="25" t="s">
        <v>1281</v>
      </c>
      <c r="F616" s="27">
        <v>41562</v>
      </c>
      <c r="G616" s="25" t="s">
        <v>1981</v>
      </c>
    </row>
    <row r="617" spans="1:7" x14ac:dyDescent="0.35">
      <c r="A617" s="38">
        <v>31522</v>
      </c>
      <c r="B617" s="28" t="s">
        <v>2080</v>
      </c>
      <c r="C617" s="25" t="s">
        <v>16</v>
      </c>
      <c r="D617" s="25"/>
      <c r="E617" s="25" t="s">
        <v>1281</v>
      </c>
      <c r="F617" s="27">
        <v>41562</v>
      </c>
      <c r="G617" s="25" t="s">
        <v>1981</v>
      </c>
    </row>
    <row r="618" spans="1:7" x14ac:dyDescent="0.35">
      <c r="A618" s="38">
        <v>31523</v>
      </c>
      <c r="B618" s="28" t="s">
        <v>2081</v>
      </c>
      <c r="C618" s="25" t="s">
        <v>16</v>
      </c>
      <c r="D618" s="25"/>
      <c r="E618" s="25" t="s">
        <v>1281</v>
      </c>
      <c r="F618" s="27">
        <v>41562</v>
      </c>
      <c r="G618" s="25" t="s">
        <v>1981</v>
      </c>
    </row>
    <row r="619" spans="1:7" x14ac:dyDescent="0.35">
      <c r="A619" s="38">
        <v>31530</v>
      </c>
      <c r="B619" s="28" t="s">
        <v>2082</v>
      </c>
      <c r="C619" s="25" t="s">
        <v>16</v>
      </c>
      <c r="D619" s="25"/>
      <c r="E619" s="25" t="s">
        <v>1281</v>
      </c>
      <c r="F619" s="27">
        <v>41562</v>
      </c>
      <c r="G619" s="25" t="s">
        <v>1981</v>
      </c>
    </row>
    <row r="620" spans="1:7" x14ac:dyDescent="0.35">
      <c r="A620" s="38">
        <v>31540</v>
      </c>
      <c r="B620" s="28" t="s">
        <v>2083</v>
      </c>
      <c r="C620" s="25" t="s">
        <v>16</v>
      </c>
      <c r="D620" s="25"/>
      <c r="E620" s="25" t="s">
        <v>1281</v>
      </c>
      <c r="F620" s="27">
        <v>41562</v>
      </c>
      <c r="G620" s="25" t="s">
        <v>1981</v>
      </c>
    </row>
    <row r="621" spans="1:7" x14ac:dyDescent="0.35">
      <c r="A621" s="38">
        <v>31550</v>
      </c>
      <c r="B621" s="28" t="s">
        <v>2084</v>
      </c>
      <c r="C621" s="25" t="s">
        <v>16</v>
      </c>
      <c r="D621" s="25"/>
      <c r="E621" s="25" t="s">
        <v>1281</v>
      </c>
      <c r="F621" s="27">
        <v>41562</v>
      </c>
      <c r="G621" s="25" t="s">
        <v>1981</v>
      </c>
    </row>
    <row r="622" spans="1:7" x14ac:dyDescent="0.35">
      <c r="A622" s="38">
        <v>31560</v>
      </c>
      <c r="B622" s="28" t="s">
        <v>2085</v>
      </c>
      <c r="C622" s="25" t="s">
        <v>16</v>
      </c>
      <c r="D622" s="25"/>
      <c r="E622" s="25" t="s">
        <v>1281</v>
      </c>
      <c r="F622" s="27">
        <v>41562</v>
      </c>
      <c r="G622" s="25" t="s">
        <v>1981</v>
      </c>
    </row>
    <row r="623" spans="1:7" x14ac:dyDescent="0.35">
      <c r="A623" s="38">
        <v>31570</v>
      </c>
      <c r="B623" s="28" t="s">
        <v>2086</v>
      </c>
      <c r="C623" s="25" t="s">
        <v>16</v>
      </c>
      <c r="D623" s="25"/>
      <c r="E623" s="25" t="s">
        <v>1281</v>
      </c>
      <c r="F623" s="27">
        <v>41562</v>
      </c>
      <c r="G623" s="25" t="s">
        <v>1981</v>
      </c>
    </row>
    <row r="624" spans="1:7" x14ac:dyDescent="0.35">
      <c r="A624" s="38">
        <v>32000</v>
      </c>
      <c r="B624" s="28" t="s">
        <v>2087</v>
      </c>
      <c r="C624" s="25" t="s">
        <v>16</v>
      </c>
      <c r="D624" s="25"/>
      <c r="E624" s="25" t="s">
        <v>1281</v>
      </c>
      <c r="F624" s="27">
        <v>41562</v>
      </c>
      <c r="G624" s="25" t="s">
        <v>1981</v>
      </c>
    </row>
    <row r="625" spans="1:7" x14ac:dyDescent="0.35">
      <c r="A625" s="38">
        <v>32010</v>
      </c>
      <c r="B625" s="28" t="s">
        <v>2088</v>
      </c>
      <c r="C625" s="25" t="s">
        <v>16</v>
      </c>
      <c r="D625" s="25"/>
      <c r="E625" s="25" t="s">
        <v>1281</v>
      </c>
      <c r="F625" s="27">
        <v>41562</v>
      </c>
      <c r="G625" s="25" t="s">
        <v>1981</v>
      </c>
    </row>
    <row r="626" spans="1:7" x14ac:dyDescent="0.35">
      <c r="A626" s="38">
        <v>32020</v>
      </c>
      <c r="B626" s="28" t="s">
        <v>2089</v>
      </c>
      <c r="C626" s="25" t="s">
        <v>16</v>
      </c>
      <c r="D626" s="25"/>
      <c r="E626" s="25" t="s">
        <v>1281</v>
      </c>
      <c r="F626" s="27">
        <v>41562</v>
      </c>
      <c r="G626" s="25" t="s">
        <v>1981</v>
      </c>
    </row>
    <row r="627" spans="1:7" x14ac:dyDescent="0.35">
      <c r="A627" s="38">
        <v>32030</v>
      </c>
      <c r="B627" s="28" t="s">
        <v>2090</v>
      </c>
      <c r="C627" s="25" t="s">
        <v>16</v>
      </c>
      <c r="D627" s="25"/>
      <c r="E627" s="25" t="s">
        <v>1281</v>
      </c>
      <c r="F627" s="27">
        <v>41562</v>
      </c>
      <c r="G627" s="25" t="s">
        <v>1981</v>
      </c>
    </row>
    <row r="628" spans="1:7" x14ac:dyDescent="0.35">
      <c r="A628" s="38">
        <v>32040</v>
      </c>
      <c r="B628" s="28" t="s">
        <v>2091</v>
      </c>
      <c r="C628" s="25" t="s">
        <v>16</v>
      </c>
      <c r="D628" s="25"/>
      <c r="E628" s="25" t="s">
        <v>1281</v>
      </c>
      <c r="F628" s="27">
        <v>41562</v>
      </c>
      <c r="G628" s="25" t="s">
        <v>1981</v>
      </c>
    </row>
    <row r="629" spans="1:7" x14ac:dyDescent="0.35">
      <c r="A629" s="38">
        <v>32050</v>
      </c>
      <c r="B629" s="28" t="s">
        <v>2092</v>
      </c>
      <c r="C629" s="25" t="s">
        <v>16</v>
      </c>
      <c r="D629" s="25"/>
      <c r="E629" s="25" t="s">
        <v>1281</v>
      </c>
      <c r="F629" s="27">
        <v>41562</v>
      </c>
      <c r="G629" s="25" t="s">
        <v>1981</v>
      </c>
    </row>
    <row r="630" spans="1:7" x14ac:dyDescent="0.35">
      <c r="A630" s="38">
        <v>32060</v>
      </c>
      <c r="B630" s="28" t="s">
        <v>2093</v>
      </c>
      <c r="C630" s="25" t="s">
        <v>16</v>
      </c>
      <c r="D630" s="25"/>
      <c r="E630" s="25" t="s">
        <v>1281</v>
      </c>
      <c r="F630" s="27">
        <v>41562</v>
      </c>
      <c r="G630" s="25" t="s">
        <v>1981</v>
      </c>
    </row>
    <row r="631" spans="1:7" x14ac:dyDescent="0.35">
      <c r="A631" s="38">
        <v>32070</v>
      </c>
      <c r="B631" s="28" t="s">
        <v>2094</v>
      </c>
      <c r="C631" s="25" t="s">
        <v>16</v>
      </c>
      <c r="D631" s="25"/>
      <c r="E631" s="25" t="s">
        <v>1281</v>
      </c>
      <c r="F631" s="27">
        <v>41562</v>
      </c>
      <c r="G631" s="25" t="s">
        <v>1981</v>
      </c>
    </row>
    <row r="632" spans="1:7" x14ac:dyDescent="0.35">
      <c r="A632" s="38">
        <v>32080</v>
      </c>
      <c r="B632" s="28" t="s">
        <v>2095</v>
      </c>
      <c r="C632" s="25" t="s">
        <v>16</v>
      </c>
      <c r="D632" s="25"/>
      <c r="E632" s="25" t="s">
        <v>1281</v>
      </c>
      <c r="F632" s="27">
        <v>41562</v>
      </c>
      <c r="G632" s="25" t="s">
        <v>1981</v>
      </c>
    </row>
    <row r="633" spans="1:7" x14ac:dyDescent="0.35">
      <c r="A633" s="38">
        <v>32090</v>
      </c>
      <c r="B633" s="28" t="s">
        <v>2096</v>
      </c>
      <c r="C633" s="25" t="s">
        <v>16</v>
      </c>
      <c r="D633" s="25"/>
      <c r="E633" s="25" t="s">
        <v>1281</v>
      </c>
      <c r="F633" s="27">
        <v>41562</v>
      </c>
      <c r="G633" s="25" t="s">
        <v>1981</v>
      </c>
    </row>
    <row r="634" spans="1:7" x14ac:dyDescent="0.35">
      <c r="A634" s="38">
        <v>32200</v>
      </c>
      <c r="B634" s="28" t="s">
        <v>2097</v>
      </c>
      <c r="C634" s="25" t="s">
        <v>16</v>
      </c>
      <c r="D634" s="25"/>
      <c r="E634" s="25" t="s">
        <v>1281</v>
      </c>
      <c r="F634" s="27">
        <v>41562</v>
      </c>
      <c r="G634" s="25" t="s">
        <v>1981</v>
      </c>
    </row>
    <row r="635" spans="1:7" x14ac:dyDescent="0.35">
      <c r="A635" s="38">
        <v>32210</v>
      </c>
      <c r="B635" s="28" t="s">
        <v>2098</v>
      </c>
      <c r="C635" s="25" t="s">
        <v>16</v>
      </c>
      <c r="D635" s="25"/>
      <c r="E635" s="25" t="s">
        <v>1281</v>
      </c>
      <c r="F635" s="27">
        <v>41562</v>
      </c>
      <c r="G635" s="25" t="s">
        <v>1981</v>
      </c>
    </row>
    <row r="636" spans="1:7" x14ac:dyDescent="0.35">
      <c r="A636" s="38">
        <v>32220</v>
      </c>
      <c r="B636" s="28" t="s">
        <v>2099</v>
      </c>
      <c r="C636" s="25" t="s">
        <v>16</v>
      </c>
      <c r="D636" s="25"/>
      <c r="E636" s="25" t="s">
        <v>1281</v>
      </c>
      <c r="F636" s="27">
        <v>41562</v>
      </c>
      <c r="G636" s="25" t="s">
        <v>1981</v>
      </c>
    </row>
    <row r="637" spans="1:7" x14ac:dyDescent="0.35">
      <c r="A637" s="38">
        <v>32230</v>
      </c>
      <c r="B637" s="28" t="s">
        <v>2100</v>
      </c>
      <c r="C637" s="25" t="s">
        <v>16</v>
      </c>
      <c r="D637" s="25"/>
      <c r="E637" s="25" t="s">
        <v>1281</v>
      </c>
      <c r="F637" s="27">
        <v>41562</v>
      </c>
      <c r="G637" s="25" t="s">
        <v>1981</v>
      </c>
    </row>
    <row r="638" spans="1:7" x14ac:dyDescent="0.35">
      <c r="A638" s="38">
        <v>32240</v>
      </c>
      <c r="B638" s="28" t="s">
        <v>2101</v>
      </c>
      <c r="C638" s="25" t="s">
        <v>16</v>
      </c>
      <c r="D638" s="25"/>
      <c r="E638" s="25" t="s">
        <v>1281</v>
      </c>
      <c r="F638" s="27">
        <v>41562</v>
      </c>
      <c r="G638" s="25" t="s">
        <v>1981</v>
      </c>
    </row>
    <row r="639" spans="1:7" x14ac:dyDescent="0.35">
      <c r="A639" s="38">
        <v>32250</v>
      </c>
      <c r="B639" s="28" t="s">
        <v>2102</v>
      </c>
      <c r="C639" s="25" t="s">
        <v>16</v>
      </c>
      <c r="D639" s="25"/>
      <c r="E639" s="25" t="s">
        <v>1281</v>
      </c>
      <c r="F639" s="27">
        <v>41562</v>
      </c>
      <c r="G639" s="25" t="s">
        <v>1981</v>
      </c>
    </row>
    <row r="640" spans="1:7" x14ac:dyDescent="0.35">
      <c r="A640" s="38">
        <v>32400</v>
      </c>
      <c r="B640" s="28" t="s">
        <v>2103</v>
      </c>
      <c r="C640" s="25" t="s">
        <v>16</v>
      </c>
      <c r="D640" s="25"/>
      <c r="E640" s="25" t="s">
        <v>1281</v>
      </c>
      <c r="F640" s="27">
        <v>41562</v>
      </c>
      <c r="G640" s="25" t="s">
        <v>1981</v>
      </c>
    </row>
    <row r="641" spans="1:7" x14ac:dyDescent="0.35">
      <c r="A641" s="38">
        <v>32410</v>
      </c>
      <c r="B641" s="28" t="s">
        <v>2104</v>
      </c>
      <c r="C641" s="25" t="s">
        <v>16</v>
      </c>
      <c r="D641" s="25"/>
      <c r="E641" s="25" t="s">
        <v>1281</v>
      </c>
      <c r="F641" s="27">
        <v>41562</v>
      </c>
      <c r="G641" s="25" t="s">
        <v>1981</v>
      </c>
    </row>
    <row r="642" spans="1:7" x14ac:dyDescent="0.35">
      <c r="A642" s="38">
        <v>32420</v>
      </c>
      <c r="B642" s="28" t="s">
        <v>2105</v>
      </c>
      <c r="C642" s="25" t="s">
        <v>16</v>
      </c>
      <c r="D642" s="25"/>
      <c r="E642" s="25" t="s">
        <v>1281</v>
      </c>
      <c r="F642" s="27">
        <v>42115</v>
      </c>
      <c r="G642" s="25" t="s">
        <v>1981</v>
      </c>
    </row>
    <row r="643" spans="1:7" x14ac:dyDescent="0.35">
      <c r="A643" s="38">
        <v>32500</v>
      </c>
      <c r="B643" s="28" t="s">
        <v>2106</v>
      </c>
      <c r="C643" s="25" t="s">
        <v>16</v>
      </c>
      <c r="D643" s="25"/>
      <c r="E643" s="25" t="s">
        <v>1281</v>
      </c>
      <c r="F643" s="27">
        <v>41562</v>
      </c>
      <c r="G643" s="25" t="s">
        <v>1981</v>
      </c>
    </row>
    <row r="644" spans="1:7" x14ac:dyDescent="0.35">
      <c r="A644" s="38">
        <v>32510</v>
      </c>
      <c r="B644" s="28" t="s">
        <v>2107</v>
      </c>
      <c r="C644" s="25" t="s">
        <v>16</v>
      </c>
      <c r="D644" s="25"/>
      <c r="E644" s="25" t="s">
        <v>1281</v>
      </c>
      <c r="F644" s="27">
        <v>41562</v>
      </c>
      <c r="G644" s="25" t="s">
        <v>1981</v>
      </c>
    </row>
    <row r="645" spans="1:7" x14ac:dyDescent="0.35">
      <c r="A645" s="38">
        <v>32520</v>
      </c>
      <c r="B645" s="28" t="s">
        <v>2108</v>
      </c>
      <c r="C645" s="25" t="s">
        <v>16</v>
      </c>
      <c r="D645" s="25"/>
      <c r="E645" s="25" t="s">
        <v>1281</v>
      </c>
      <c r="F645" s="27">
        <v>41562</v>
      </c>
      <c r="G645" s="25" t="s">
        <v>1981</v>
      </c>
    </row>
    <row r="646" spans="1:7" x14ac:dyDescent="0.35">
      <c r="A646" s="38">
        <v>32530</v>
      </c>
      <c r="B646" s="28" t="s">
        <v>2109</v>
      </c>
      <c r="C646" s="25" t="s">
        <v>16</v>
      </c>
      <c r="D646" s="25"/>
      <c r="E646" s="25" t="s">
        <v>1281</v>
      </c>
      <c r="F646" s="27">
        <v>41562</v>
      </c>
      <c r="G646" s="25" t="s">
        <v>1981</v>
      </c>
    </row>
    <row r="647" spans="1:7" x14ac:dyDescent="0.35">
      <c r="A647" s="38">
        <v>32540</v>
      </c>
      <c r="B647" s="28" t="s">
        <v>2110</v>
      </c>
      <c r="C647" s="25" t="s">
        <v>16</v>
      </c>
      <c r="D647" s="25"/>
      <c r="E647" s="25" t="s">
        <v>1281</v>
      </c>
      <c r="F647" s="27">
        <v>41562</v>
      </c>
      <c r="G647" s="25" t="s">
        <v>1981</v>
      </c>
    </row>
    <row r="648" spans="1:7" x14ac:dyDescent="0.35">
      <c r="A648" s="38">
        <v>32700</v>
      </c>
      <c r="B648" s="28" t="s">
        <v>2111</v>
      </c>
      <c r="C648" s="25" t="s">
        <v>16</v>
      </c>
      <c r="D648" s="25"/>
      <c r="E648" s="25" t="s">
        <v>1281</v>
      </c>
      <c r="F648" s="27">
        <v>41562</v>
      </c>
      <c r="G648" s="25" t="s">
        <v>1981</v>
      </c>
    </row>
    <row r="649" spans="1:7" x14ac:dyDescent="0.35">
      <c r="A649" s="38">
        <v>32710</v>
      </c>
      <c r="B649" s="28" t="s">
        <v>2112</v>
      </c>
      <c r="C649" s="25" t="s">
        <v>16</v>
      </c>
      <c r="D649" s="25"/>
      <c r="E649" s="25" t="s">
        <v>1281</v>
      </c>
      <c r="F649" s="27">
        <v>41562</v>
      </c>
      <c r="G649" s="25" t="s">
        <v>1981</v>
      </c>
    </row>
    <row r="650" spans="1:7" x14ac:dyDescent="0.35">
      <c r="A650" s="38">
        <v>32720</v>
      </c>
      <c r="B650" s="28" t="s">
        <v>2113</v>
      </c>
      <c r="C650" s="25" t="s">
        <v>16</v>
      </c>
      <c r="D650" s="25"/>
      <c r="E650" s="25" t="s">
        <v>1281</v>
      </c>
      <c r="F650" s="27">
        <v>41562</v>
      </c>
      <c r="G650" s="25" t="s">
        <v>1981</v>
      </c>
    </row>
    <row r="651" spans="1:7" x14ac:dyDescent="0.35">
      <c r="A651" s="38">
        <v>32800</v>
      </c>
      <c r="B651" s="28" t="s">
        <v>2114</v>
      </c>
      <c r="C651" s="25" t="s">
        <v>16</v>
      </c>
      <c r="D651" s="25"/>
      <c r="E651" s="25" t="s">
        <v>1281</v>
      </c>
      <c r="F651" s="27">
        <v>41562</v>
      </c>
      <c r="G651" s="25" t="s">
        <v>1981</v>
      </c>
    </row>
    <row r="652" spans="1:7" x14ac:dyDescent="0.35">
      <c r="A652" s="38">
        <v>32810</v>
      </c>
      <c r="B652" s="28" t="s">
        <v>2115</v>
      </c>
      <c r="C652" s="25" t="s">
        <v>16</v>
      </c>
      <c r="D652" s="25"/>
      <c r="E652" s="25" t="s">
        <v>1281</v>
      </c>
      <c r="F652" s="27">
        <v>41562</v>
      </c>
      <c r="G652" s="25" t="s">
        <v>1981</v>
      </c>
    </row>
    <row r="653" spans="1:7" x14ac:dyDescent="0.35">
      <c r="A653" s="38">
        <v>32820</v>
      </c>
      <c r="B653" s="28" t="s">
        <v>2116</v>
      </c>
      <c r="C653" s="25" t="s">
        <v>16</v>
      </c>
      <c r="D653" s="25"/>
      <c r="E653" s="25" t="s">
        <v>1281</v>
      </c>
      <c r="F653" s="27">
        <v>41562</v>
      </c>
      <c r="G653" s="25" t="s">
        <v>1981</v>
      </c>
    </row>
    <row r="654" spans="1:7" x14ac:dyDescent="0.35">
      <c r="A654" s="38">
        <v>33000</v>
      </c>
      <c r="B654" s="28" t="s">
        <v>2117</v>
      </c>
      <c r="C654" s="25" t="s">
        <v>16</v>
      </c>
      <c r="D654" s="25"/>
      <c r="E654" s="25" t="s">
        <v>1281</v>
      </c>
      <c r="F654" s="27">
        <v>41562</v>
      </c>
      <c r="G654" s="25" t="s">
        <v>1981</v>
      </c>
    </row>
    <row r="655" spans="1:7" x14ac:dyDescent="0.35">
      <c r="A655" s="38">
        <v>33010</v>
      </c>
      <c r="B655" s="28" t="s">
        <v>2118</v>
      </c>
      <c r="C655" s="25" t="s">
        <v>16</v>
      </c>
      <c r="D655" s="25"/>
      <c r="E655" s="25" t="s">
        <v>1281</v>
      </c>
      <c r="F655" s="27">
        <v>41562</v>
      </c>
      <c r="G655" s="25" t="s">
        <v>1981</v>
      </c>
    </row>
    <row r="656" spans="1:7" x14ac:dyDescent="0.35">
      <c r="A656" s="38">
        <v>33020</v>
      </c>
      <c r="B656" s="28" t="s">
        <v>2119</v>
      </c>
      <c r="C656" s="25" t="s">
        <v>16</v>
      </c>
      <c r="D656" s="25"/>
      <c r="E656" s="25" t="s">
        <v>1281</v>
      </c>
      <c r="F656" s="27">
        <v>41562</v>
      </c>
      <c r="G656" s="25" t="s">
        <v>1981</v>
      </c>
    </row>
    <row r="657" spans="1:7" x14ac:dyDescent="0.35">
      <c r="A657" s="38">
        <v>33030</v>
      </c>
      <c r="B657" s="28" t="s">
        <v>2120</v>
      </c>
      <c r="C657" s="25" t="s">
        <v>16</v>
      </c>
      <c r="D657" s="25"/>
      <c r="E657" s="25" t="s">
        <v>1281</v>
      </c>
      <c r="F657" s="27">
        <v>41562</v>
      </c>
      <c r="G657" s="25" t="s">
        <v>1981</v>
      </c>
    </row>
    <row r="658" spans="1:7" x14ac:dyDescent="0.35">
      <c r="A658" s="38">
        <v>33040</v>
      </c>
      <c r="B658" s="28" t="s">
        <v>2121</v>
      </c>
      <c r="C658" s="25" t="s">
        <v>16</v>
      </c>
      <c r="D658" s="25"/>
      <c r="E658" s="25" t="s">
        <v>1281</v>
      </c>
      <c r="F658" s="27">
        <v>41562</v>
      </c>
      <c r="G658" s="25" t="s">
        <v>1981</v>
      </c>
    </row>
    <row r="659" spans="1:7" x14ac:dyDescent="0.35">
      <c r="A659" s="38">
        <v>33050</v>
      </c>
      <c r="B659" s="28" t="s">
        <v>2122</v>
      </c>
      <c r="C659" s="25" t="s">
        <v>16</v>
      </c>
      <c r="D659" s="25"/>
      <c r="E659" s="25" t="s">
        <v>1281</v>
      </c>
      <c r="F659" s="27">
        <v>41562</v>
      </c>
      <c r="G659" s="25" t="s">
        <v>1981</v>
      </c>
    </row>
    <row r="660" spans="1:7" x14ac:dyDescent="0.35">
      <c r="A660" s="38">
        <v>33200</v>
      </c>
      <c r="B660" s="28" t="s">
        <v>2123</v>
      </c>
      <c r="C660" s="25" t="s">
        <v>16</v>
      </c>
      <c r="D660" s="25"/>
      <c r="E660" s="25" t="s">
        <v>1281</v>
      </c>
      <c r="F660" s="27">
        <v>41562</v>
      </c>
      <c r="G660" s="25" t="s">
        <v>1981</v>
      </c>
    </row>
    <row r="661" spans="1:7" x14ac:dyDescent="0.35">
      <c r="A661" s="38">
        <v>33210</v>
      </c>
      <c r="B661" s="28" t="s">
        <v>2124</v>
      </c>
      <c r="C661" s="25" t="s">
        <v>16</v>
      </c>
      <c r="D661" s="25"/>
      <c r="E661" s="25" t="s">
        <v>1281</v>
      </c>
      <c r="F661" s="27">
        <v>41562</v>
      </c>
      <c r="G661" s="25" t="s">
        <v>1981</v>
      </c>
    </row>
    <row r="662" spans="1:7" x14ac:dyDescent="0.35">
      <c r="A662" s="38">
        <v>33300</v>
      </c>
      <c r="B662" s="28" t="s">
        <v>2125</v>
      </c>
      <c r="C662" s="25" t="s">
        <v>16</v>
      </c>
      <c r="D662" s="25"/>
      <c r="E662" s="25" t="s">
        <v>1281</v>
      </c>
      <c r="F662" s="27">
        <v>41562</v>
      </c>
      <c r="G662" s="25" t="s">
        <v>1981</v>
      </c>
    </row>
    <row r="663" spans="1:7" x14ac:dyDescent="0.35">
      <c r="A663" s="38">
        <v>33310</v>
      </c>
      <c r="B663" s="28" t="s">
        <v>2126</v>
      </c>
      <c r="C663" s="25" t="s">
        <v>16</v>
      </c>
      <c r="D663" s="25"/>
      <c r="E663" s="25" t="s">
        <v>1281</v>
      </c>
      <c r="F663" s="27">
        <v>41562</v>
      </c>
      <c r="G663" s="25" t="s">
        <v>1981</v>
      </c>
    </row>
    <row r="664" spans="1:7" x14ac:dyDescent="0.35">
      <c r="A664" s="38">
        <v>33320</v>
      </c>
      <c r="B664" s="28" t="s">
        <v>2127</v>
      </c>
      <c r="C664" s="25" t="s">
        <v>16</v>
      </c>
      <c r="D664" s="25"/>
      <c r="E664" s="25" t="s">
        <v>1281</v>
      </c>
      <c r="F664" s="27">
        <v>41562</v>
      </c>
      <c r="G664" s="25" t="s">
        <v>1981</v>
      </c>
    </row>
    <row r="665" spans="1:7" x14ac:dyDescent="0.35">
      <c r="A665" s="38">
        <v>33330</v>
      </c>
      <c r="B665" s="28" t="s">
        <v>2128</v>
      </c>
      <c r="C665" s="25" t="s">
        <v>16</v>
      </c>
      <c r="D665" s="25"/>
      <c r="E665" s="25" t="s">
        <v>1281</v>
      </c>
      <c r="F665" s="27">
        <v>41562</v>
      </c>
      <c r="G665" s="25" t="s">
        <v>1981</v>
      </c>
    </row>
    <row r="666" spans="1:7" x14ac:dyDescent="0.35">
      <c r="A666" s="38">
        <v>33340</v>
      </c>
      <c r="B666" s="28" t="s">
        <v>2129</v>
      </c>
      <c r="C666" s="25" t="s">
        <v>16</v>
      </c>
      <c r="D666" s="25"/>
      <c r="E666" s="25" t="s">
        <v>1281</v>
      </c>
      <c r="F666" s="27">
        <v>41562</v>
      </c>
      <c r="G666" s="25" t="s">
        <v>1981</v>
      </c>
    </row>
    <row r="667" spans="1:7" x14ac:dyDescent="0.35">
      <c r="A667" s="38">
        <v>33350</v>
      </c>
      <c r="B667" s="28" t="s">
        <v>2130</v>
      </c>
      <c r="C667" s="25" t="s">
        <v>16</v>
      </c>
      <c r="D667" s="25"/>
      <c r="E667" s="25" t="s">
        <v>1281</v>
      </c>
      <c r="F667" s="27">
        <v>41562</v>
      </c>
      <c r="G667" s="25" t="s">
        <v>1981</v>
      </c>
    </row>
    <row r="668" spans="1:7" x14ac:dyDescent="0.35">
      <c r="A668" s="38">
        <v>33500</v>
      </c>
      <c r="B668" s="28" t="s">
        <v>2131</v>
      </c>
      <c r="C668" s="25" t="s">
        <v>16</v>
      </c>
      <c r="D668" s="25"/>
      <c r="E668" s="25" t="s">
        <v>1281</v>
      </c>
      <c r="F668" s="27">
        <v>41562</v>
      </c>
      <c r="G668" s="25" t="s">
        <v>1981</v>
      </c>
    </row>
    <row r="669" spans="1:7" x14ac:dyDescent="0.35">
      <c r="A669" s="38">
        <v>33550</v>
      </c>
      <c r="B669" s="28" t="s">
        <v>2132</v>
      </c>
      <c r="C669" s="25" t="s">
        <v>16</v>
      </c>
      <c r="D669" s="25"/>
      <c r="E669" s="25" t="s">
        <v>1281</v>
      </c>
      <c r="F669" s="27">
        <v>41562</v>
      </c>
      <c r="G669" s="25" t="s">
        <v>1981</v>
      </c>
    </row>
    <row r="670" spans="1:7" x14ac:dyDescent="0.35">
      <c r="A670" s="38">
        <v>33600</v>
      </c>
      <c r="B670" s="28" t="s">
        <v>2133</v>
      </c>
      <c r="C670" s="25" t="s">
        <v>16</v>
      </c>
      <c r="D670" s="25"/>
      <c r="E670" s="25" t="s">
        <v>1281</v>
      </c>
      <c r="F670" s="27">
        <v>41562</v>
      </c>
      <c r="G670" s="25" t="s">
        <v>1981</v>
      </c>
    </row>
    <row r="671" spans="1:7" x14ac:dyDescent="0.35">
      <c r="A671" s="38">
        <v>33610</v>
      </c>
      <c r="B671" s="28" t="s">
        <v>2134</v>
      </c>
      <c r="C671" s="25" t="s">
        <v>16</v>
      </c>
      <c r="D671" s="25"/>
      <c r="E671" s="25" t="s">
        <v>1281</v>
      </c>
      <c r="F671" s="27">
        <v>41562</v>
      </c>
      <c r="G671" s="25" t="s">
        <v>1981</v>
      </c>
    </row>
    <row r="672" spans="1:7" x14ac:dyDescent="0.35">
      <c r="A672" s="38">
        <v>33620</v>
      </c>
      <c r="B672" s="28" t="s">
        <v>2135</v>
      </c>
      <c r="C672" s="25" t="s">
        <v>16</v>
      </c>
      <c r="D672" s="25"/>
      <c r="E672" s="25" t="s">
        <v>1281</v>
      </c>
      <c r="F672" s="27">
        <v>41562</v>
      </c>
      <c r="G672" s="25" t="s">
        <v>1981</v>
      </c>
    </row>
    <row r="673" spans="1:7" x14ac:dyDescent="0.35">
      <c r="A673" s="38">
        <v>33630</v>
      </c>
      <c r="B673" s="28" t="s">
        <v>2136</v>
      </c>
      <c r="C673" s="25" t="s">
        <v>16</v>
      </c>
      <c r="D673" s="25"/>
      <c r="E673" s="25" t="s">
        <v>1281</v>
      </c>
      <c r="F673" s="27">
        <v>41562</v>
      </c>
      <c r="G673" s="25" t="s">
        <v>1981</v>
      </c>
    </row>
    <row r="674" spans="1:7" x14ac:dyDescent="0.35">
      <c r="A674" s="38">
        <v>33640</v>
      </c>
      <c r="B674" s="28" t="s">
        <v>2137</v>
      </c>
      <c r="C674" s="25" t="s">
        <v>16</v>
      </c>
      <c r="D674" s="25"/>
      <c r="E674" s="25" t="s">
        <v>1281</v>
      </c>
      <c r="F674" s="27">
        <v>41562</v>
      </c>
      <c r="G674" s="25" t="s">
        <v>1981</v>
      </c>
    </row>
    <row r="675" spans="1:7" x14ac:dyDescent="0.35">
      <c r="A675" s="38">
        <v>33650</v>
      </c>
      <c r="B675" s="28" t="s">
        <v>2138</v>
      </c>
      <c r="C675" s="25" t="s">
        <v>16</v>
      </c>
      <c r="D675" s="25"/>
      <c r="E675" s="25" t="s">
        <v>1281</v>
      </c>
      <c r="F675" s="27">
        <v>41562</v>
      </c>
      <c r="G675" s="25" t="s">
        <v>1981</v>
      </c>
    </row>
    <row r="676" spans="1:7" x14ac:dyDescent="0.35">
      <c r="A676" s="38">
        <v>33655</v>
      </c>
      <c r="B676" s="28" t="s">
        <v>2139</v>
      </c>
      <c r="C676" s="25" t="s">
        <v>16</v>
      </c>
      <c r="D676" s="25"/>
      <c r="E676" s="25" t="s">
        <v>1281</v>
      </c>
      <c r="F676" s="27">
        <v>41562</v>
      </c>
      <c r="G676" s="25" t="s">
        <v>1981</v>
      </c>
    </row>
    <row r="677" spans="1:7" x14ac:dyDescent="0.35">
      <c r="A677" s="38">
        <v>33660</v>
      </c>
      <c r="B677" s="28" t="s">
        <v>2140</v>
      </c>
      <c r="C677" s="25" t="s">
        <v>16</v>
      </c>
      <c r="D677" s="25"/>
      <c r="E677" s="25" t="s">
        <v>1281</v>
      </c>
      <c r="F677" s="27">
        <v>41562</v>
      </c>
      <c r="G677" s="25" t="s">
        <v>1981</v>
      </c>
    </row>
    <row r="678" spans="1:7" x14ac:dyDescent="0.35">
      <c r="A678" s="38">
        <v>33800</v>
      </c>
      <c r="B678" s="28" t="s">
        <v>2141</v>
      </c>
      <c r="C678" s="25" t="s">
        <v>16</v>
      </c>
      <c r="D678" s="25"/>
      <c r="E678" s="25" t="s">
        <v>1281</v>
      </c>
      <c r="F678" s="27">
        <v>41562</v>
      </c>
      <c r="G678" s="25" t="s">
        <v>1981</v>
      </c>
    </row>
    <row r="679" spans="1:7" x14ac:dyDescent="0.35">
      <c r="A679" s="38">
        <v>33810</v>
      </c>
      <c r="B679" s="28" t="s">
        <v>2142</v>
      </c>
      <c r="C679" s="25" t="s">
        <v>16</v>
      </c>
      <c r="D679" s="25"/>
      <c r="E679" s="25" t="s">
        <v>1281</v>
      </c>
      <c r="F679" s="27">
        <v>41562</v>
      </c>
      <c r="G679" s="25" t="s">
        <v>1981</v>
      </c>
    </row>
    <row r="680" spans="1:7" x14ac:dyDescent="0.35">
      <c r="A680" s="38">
        <v>34000</v>
      </c>
      <c r="B680" s="28" t="s">
        <v>2143</v>
      </c>
      <c r="C680" s="25" t="s">
        <v>16</v>
      </c>
      <c r="D680" s="25"/>
      <c r="E680" s="25" t="s">
        <v>1281</v>
      </c>
      <c r="F680" s="27">
        <v>41562</v>
      </c>
      <c r="G680" s="25" t="s">
        <v>1981</v>
      </c>
    </row>
    <row r="681" spans="1:7" x14ac:dyDescent="0.35">
      <c r="A681" s="38">
        <v>34010</v>
      </c>
      <c r="B681" s="28" t="s">
        <v>2144</v>
      </c>
      <c r="C681" s="25" t="s">
        <v>16</v>
      </c>
      <c r="D681" s="25"/>
      <c r="E681" s="25" t="s">
        <v>1281</v>
      </c>
      <c r="F681" s="27">
        <v>41562</v>
      </c>
      <c r="G681" s="25" t="s">
        <v>1981</v>
      </c>
    </row>
    <row r="682" spans="1:7" x14ac:dyDescent="0.35">
      <c r="A682" s="38">
        <v>34020</v>
      </c>
      <c r="B682" s="28" t="s">
        <v>2145</v>
      </c>
      <c r="C682" s="25" t="s">
        <v>16</v>
      </c>
      <c r="D682" s="25"/>
      <c r="E682" s="25" t="s">
        <v>1281</v>
      </c>
      <c r="F682" s="27">
        <v>41562</v>
      </c>
      <c r="G682" s="25" t="s">
        <v>1981</v>
      </c>
    </row>
    <row r="683" spans="1:7" x14ac:dyDescent="0.35">
      <c r="A683" s="38">
        <v>34030</v>
      </c>
      <c r="B683" s="28" t="s">
        <v>2146</v>
      </c>
      <c r="C683" s="25" t="s">
        <v>16</v>
      </c>
      <c r="D683" s="25"/>
      <c r="E683" s="25" t="s">
        <v>1281</v>
      </c>
      <c r="F683" s="27">
        <v>41562</v>
      </c>
      <c r="G683" s="25" t="s">
        <v>1981</v>
      </c>
    </row>
    <row r="684" spans="1:7" x14ac:dyDescent="0.35">
      <c r="A684" s="38">
        <v>34040</v>
      </c>
      <c r="B684" s="28" t="s">
        <v>2147</v>
      </c>
      <c r="C684" s="25" t="s">
        <v>16</v>
      </c>
      <c r="D684" s="25"/>
      <c r="E684" s="25" t="s">
        <v>1281</v>
      </c>
      <c r="F684" s="27">
        <v>41562</v>
      </c>
      <c r="G684" s="25" t="s">
        <v>1981</v>
      </c>
    </row>
    <row r="685" spans="1:7" x14ac:dyDescent="0.35">
      <c r="A685" s="38">
        <v>34045</v>
      </c>
      <c r="B685" s="28" t="s">
        <v>2148</v>
      </c>
      <c r="C685" s="25" t="s">
        <v>16</v>
      </c>
      <c r="D685" s="25"/>
      <c r="E685" s="25" t="s">
        <v>1281</v>
      </c>
      <c r="F685" s="27">
        <v>41562</v>
      </c>
      <c r="G685" s="25" t="s">
        <v>1981</v>
      </c>
    </row>
    <row r="686" spans="1:7" x14ac:dyDescent="0.35">
      <c r="A686" s="38">
        <v>34050</v>
      </c>
      <c r="B686" s="28" t="s">
        <v>2149</v>
      </c>
      <c r="C686" s="25" t="s">
        <v>16</v>
      </c>
      <c r="D686" s="25"/>
      <c r="E686" s="25" t="s">
        <v>1281</v>
      </c>
      <c r="F686" s="27">
        <v>41562</v>
      </c>
      <c r="G686" s="25" t="s">
        <v>1981</v>
      </c>
    </row>
    <row r="687" spans="1:7" x14ac:dyDescent="0.35">
      <c r="A687" s="38">
        <v>34060</v>
      </c>
      <c r="B687" s="28" t="s">
        <v>2150</v>
      </c>
      <c r="C687" s="25" t="s">
        <v>16</v>
      </c>
      <c r="D687" s="25"/>
      <c r="E687" s="25" t="s">
        <v>1281</v>
      </c>
      <c r="F687" s="27">
        <v>41562</v>
      </c>
      <c r="G687" s="25" t="s">
        <v>1981</v>
      </c>
    </row>
    <row r="688" spans="1:7" x14ac:dyDescent="0.35">
      <c r="A688" s="38">
        <v>34070</v>
      </c>
      <c r="B688" s="28" t="s">
        <v>2151</v>
      </c>
      <c r="C688" s="25" t="s">
        <v>16</v>
      </c>
      <c r="D688" s="25"/>
      <c r="E688" s="25" t="s">
        <v>1281</v>
      </c>
      <c r="F688" s="27">
        <v>41562</v>
      </c>
      <c r="G688" s="25" t="s">
        <v>1981</v>
      </c>
    </row>
    <row r="689" spans="1:7" x14ac:dyDescent="0.35">
      <c r="A689" s="38">
        <v>34080</v>
      </c>
      <c r="B689" s="28" t="s">
        <v>2152</v>
      </c>
      <c r="C689" s="25" t="s">
        <v>16</v>
      </c>
      <c r="D689" s="25"/>
      <c r="E689" s="25" t="s">
        <v>1281</v>
      </c>
      <c r="F689" s="27">
        <v>41562</v>
      </c>
      <c r="G689" s="25" t="s">
        <v>1981</v>
      </c>
    </row>
    <row r="690" spans="1:7" x14ac:dyDescent="0.35">
      <c r="A690" s="38">
        <v>34200</v>
      </c>
      <c r="B690" s="28" t="s">
        <v>2153</v>
      </c>
      <c r="C690" s="25" t="s">
        <v>16</v>
      </c>
      <c r="D690" s="25"/>
      <c r="E690" s="25" t="s">
        <v>1281</v>
      </c>
      <c r="F690" s="27">
        <v>41562</v>
      </c>
      <c r="G690" s="25" t="s">
        <v>1981</v>
      </c>
    </row>
    <row r="691" spans="1:7" x14ac:dyDescent="0.35">
      <c r="A691" s="38">
        <v>34210</v>
      </c>
      <c r="B691" s="28" t="s">
        <v>2154</v>
      </c>
      <c r="C691" s="25" t="s">
        <v>16</v>
      </c>
      <c r="D691" s="25"/>
      <c r="E691" s="25" t="s">
        <v>1281</v>
      </c>
      <c r="F691" s="27">
        <v>41562</v>
      </c>
      <c r="G691" s="25" t="s">
        <v>1981</v>
      </c>
    </row>
    <row r="692" spans="1:7" x14ac:dyDescent="0.35">
      <c r="A692" s="38">
        <v>34220</v>
      </c>
      <c r="B692" s="28" t="s">
        <v>2155</v>
      </c>
      <c r="C692" s="25" t="s">
        <v>16</v>
      </c>
      <c r="D692" s="25"/>
      <c r="E692" s="25" t="s">
        <v>1281</v>
      </c>
      <c r="F692" s="27">
        <v>41562</v>
      </c>
      <c r="G692" s="25" t="s">
        <v>1981</v>
      </c>
    </row>
    <row r="693" spans="1:7" x14ac:dyDescent="0.35">
      <c r="A693" s="38">
        <v>34230</v>
      </c>
      <c r="B693" s="28" t="s">
        <v>2156</v>
      </c>
      <c r="C693" s="25" t="s">
        <v>16</v>
      </c>
      <c r="D693" s="25"/>
      <c r="E693" s="25" t="s">
        <v>1281</v>
      </c>
      <c r="F693" s="27">
        <v>41562</v>
      </c>
      <c r="G693" s="25" t="s">
        <v>1981</v>
      </c>
    </row>
    <row r="694" spans="1:7" x14ac:dyDescent="0.35">
      <c r="A694" s="38">
        <v>34240</v>
      </c>
      <c r="B694" s="28" t="s">
        <v>2157</v>
      </c>
      <c r="C694" s="25" t="s">
        <v>16</v>
      </c>
      <c r="D694" s="25"/>
      <c r="E694" s="25" t="s">
        <v>1281</v>
      </c>
      <c r="F694" s="27">
        <v>41562</v>
      </c>
      <c r="G694" s="25" t="s">
        <v>1981</v>
      </c>
    </row>
    <row r="695" spans="1:7" x14ac:dyDescent="0.35">
      <c r="A695" s="38">
        <v>34250</v>
      </c>
      <c r="B695" s="28" t="s">
        <v>2158</v>
      </c>
      <c r="C695" s="25" t="s">
        <v>16</v>
      </c>
      <c r="D695" s="25"/>
      <c r="E695" s="25" t="s">
        <v>1281</v>
      </c>
      <c r="F695" s="27">
        <v>41562</v>
      </c>
      <c r="G695" s="25" t="s">
        <v>1981</v>
      </c>
    </row>
    <row r="696" spans="1:7" x14ac:dyDescent="0.35">
      <c r="A696" s="38">
        <v>34260</v>
      </c>
      <c r="B696" s="28" t="s">
        <v>2159</v>
      </c>
      <c r="C696" s="25" t="s">
        <v>16</v>
      </c>
      <c r="D696" s="25"/>
      <c r="E696" s="25" t="s">
        <v>1281</v>
      </c>
      <c r="F696" s="27">
        <v>41562</v>
      </c>
      <c r="G696" s="25" t="s">
        <v>1981</v>
      </c>
    </row>
    <row r="697" spans="1:7" x14ac:dyDescent="0.35">
      <c r="A697" s="38">
        <v>34270</v>
      </c>
      <c r="B697" s="28" t="s">
        <v>2160</v>
      </c>
      <c r="C697" s="25" t="s">
        <v>16</v>
      </c>
      <c r="D697" s="25"/>
      <c r="E697" s="25" t="s">
        <v>1281</v>
      </c>
      <c r="F697" s="27">
        <v>41562</v>
      </c>
      <c r="G697" s="25" t="s">
        <v>1981</v>
      </c>
    </row>
    <row r="698" spans="1:7" x14ac:dyDescent="0.35">
      <c r="A698" s="38">
        <v>34400</v>
      </c>
      <c r="B698" s="28" t="s">
        <v>2161</v>
      </c>
      <c r="C698" s="25" t="s">
        <v>16</v>
      </c>
      <c r="D698" s="25"/>
      <c r="E698" s="25" t="s">
        <v>1281</v>
      </c>
      <c r="F698" s="27">
        <v>41562</v>
      </c>
      <c r="G698" s="25" t="s">
        <v>1981</v>
      </c>
    </row>
    <row r="699" spans="1:7" x14ac:dyDescent="0.35">
      <c r="A699" s="38">
        <v>34410</v>
      </c>
      <c r="B699" s="28" t="s">
        <v>2162</v>
      </c>
      <c r="C699" s="25" t="s">
        <v>16</v>
      </c>
      <c r="D699" s="25"/>
      <c r="E699" s="25" t="s">
        <v>1281</v>
      </c>
      <c r="F699" s="27">
        <v>41562</v>
      </c>
      <c r="G699" s="25" t="s">
        <v>1981</v>
      </c>
    </row>
    <row r="700" spans="1:7" x14ac:dyDescent="0.35">
      <c r="A700" s="38">
        <v>34420</v>
      </c>
      <c r="B700" s="28" t="s">
        <v>2163</v>
      </c>
      <c r="C700" s="25" t="s">
        <v>16</v>
      </c>
      <c r="D700" s="25"/>
      <c r="E700" s="25" t="s">
        <v>1281</v>
      </c>
      <c r="F700" s="27">
        <v>41562</v>
      </c>
      <c r="G700" s="25" t="s">
        <v>1981</v>
      </c>
    </row>
    <row r="701" spans="1:7" x14ac:dyDescent="0.35">
      <c r="A701" s="38">
        <v>34430</v>
      </c>
      <c r="B701" s="28" t="s">
        <v>2164</v>
      </c>
      <c r="C701" s="25" t="s">
        <v>16</v>
      </c>
      <c r="D701" s="25"/>
      <c r="E701" s="25" t="s">
        <v>1281</v>
      </c>
      <c r="F701" s="27">
        <v>41562</v>
      </c>
      <c r="G701" s="25" t="s">
        <v>1981</v>
      </c>
    </row>
    <row r="702" spans="1:7" x14ac:dyDescent="0.35">
      <c r="A702" s="38">
        <v>34440</v>
      </c>
      <c r="B702" s="28" t="s">
        <v>2165</v>
      </c>
      <c r="C702" s="25" t="s">
        <v>16</v>
      </c>
      <c r="D702" s="25"/>
      <c r="E702" s="25" t="s">
        <v>1281</v>
      </c>
      <c r="F702" s="27">
        <v>41562</v>
      </c>
      <c r="G702" s="25" t="s">
        <v>1981</v>
      </c>
    </row>
    <row r="703" spans="1:7" x14ac:dyDescent="0.35">
      <c r="A703" s="38">
        <v>35000</v>
      </c>
      <c r="B703" s="28" t="s">
        <v>2166</v>
      </c>
      <c r="C703" s="25" t="s">
        <v>16</v>
      </c>
      <c r="D703" s="25"/>
      <c r="E703" s="25" t="s">
        <v>1281</v>
      </c>
      <c r="F703" s="27">
        <v>41562</v>
      </c>
      <c r="G703" s="25" t="s">
        <v>1981</v>
      </c>
    </row>
    <row r="704" spans="1:7" x14ac:dyDescent="0.35">
      <c r="A704" s="38">
        <v>35010</v>
      </c>
      <c r="B704" s="28" t="s">
        <v>2167</v>
      </c>
      <c r="C704" s="25" t="s">
        <v>16</v>
      </c>
      <c r="D704" s="25"/>
      <c r="E704" s="25" t="s">
        <v>1281</v>
      </c>
      <c r="F704" s="27">
        <v>41562</v>
      </c>
      <c r="G704" s="25" t="s">
        <v>1981</v>
      </c>
    </row>
    <row r="705" spans="1:7" x14ac:dyDescent="0.35">
      <c r="A705" s="38">
        <v>35020</v>
      </c>
      <c r="B705" s="28" t="s">
        <v>2168</v>
      </c>
      <c r="C705" s="25" t="s">
        <v>16</v>
      </c>
      <c r="D705" s="25"/>
      <c r="E705" s="25" t="s">
        <v>1281</v>
      </c>
      <c r="F705" s="27">
        <v>41562</v>
      </c>
      <c r="G705" s="25" t="s">
        <v>1981</v>
      </c>
    </row>
    <row r="706" spans="1:7" x14ac:dyDescent="0.35">
      <c r="A706" s="38">
        <v>35030</v>
      </c>
      <c r="B706" s="28" t="s">
        <v>2169</v>
      </c>
      <c r="C706" s="25" t="s">
        <v>16</v>
      </c>
      <c r="D706" s="25"/>
      <c r="E706" s="25" t="s">
        <v>1281</v>
      </c>
      <c r="F706" s="27">
        <v>41562</v>
      </c>
      <c r="G706" s="25" t="s">
        <v>1981</v>
      </c>
    </row>
    <row r="707" spans="1:7" x14ac:dyDescent="0.35">
      <c r="A707" s="38">
        <v>35040</v>
      </c>
      <c r="B707" s="28" t="s">
        <v>2170</v>
      </c>
      <c r="C707" s="25" t="s">
        <v>16</v>
      </c>
      <c r="D707" s="25"/>
      <c r="E707" s="25" t="s">
        <v>1281</v>
      </c>
      <c r="F707" s="27">
        <v>41562</v>
      </c>
      <c r="G707" s="25" t="s">
        <v>1981</v>
      </c>
    </row>
    <row r="708" spans="1:7" x14ac:dyDescent="0.35">
      <c r="A708" s="38">
        <v>35050</v>
      </c>
      <c r="B708" s="28" t="s">
        <v>2171</v>
      </c>
      <c r="C708" s="25" t="s">
        <v>16</v>
      </c>
      <c r="D708" s="25"/>
      <c r="E708" s="25" t="s">
        <v>1281</v>
      </c>
      <c r="F708" s="27">
        <v>41562</v>
      </c>
      <c r="G708" s="25" t="s">
        <v>1981</v>
      </c>
    </row>
    <row r="709" spans="1:7" x14ac:dyDescent="0.35">
      <c r="A709" s="38">
        <v>35060</v>
      </c>
      <c r="B709" s="28" t="s">
        <v>2172</v>
      </c>
      <c r="C709" s="25" t="s">
        <v>16</v>
      </c>
      <c r="D709" s="25"/>
      <c r="E709" s="25" t="s">
        <v>1281</v>
      </c>
      <c r="F709" s="27">
        <v>41562</v>
      </c>
      <c r="G709" s="25" t="s">
        <v>1981</v>
      </c>
    </row>
    <row r="710" spans="1:7" x14ac:dyDescent="0.35">
      <c r="A710" s="38">
        <v>35070</v>
      </c>
      <c r="B710" s="28" t="s">
        <v>2173</v>
      </c>
      <c r="C710" s="25" t="s">
        <v>16</v>
      </c>
      <c r="D710" s="25"/>
      <c r="E710" s="25" t="s">
        <v>1281</v>
      </c>
      <c r="F710" s="27">
        <v>42249</v>
      </c>
      <c r="G710" s="25" t="s">
        <v>1981</v>
      </c>
    </row>
    <row r="711" spans="1:7" x14ac:dyDescent="0.35">
      <c r="A711" s="38">
        <v>35200</v>
      </c>
      <c r="B711" s="28" t="s">
        <v>2174</v>
      </c>
      <c r="C711" s="25" t="s">
        <v>16</v>
      </c>
      <c r="D711" s="25"/>
      <c r="E711" s="25" t="s">
        <v>1281</v>
      </c>
      <c r="F711" s="27">
        <v>41562</v>
      </c>
      <c r="G711" s="25" t="s">
        <v>1981</v>
      </c>
    </row>
    <row r="712" spans="1:7" x14ac:dyDescent="0.35">
      <c r="A712" s="38">
        <v>35210</v>
      </c>
      <c r="B712" s="28" t="s">
        <v>2175</v>
      </c>
      <c r="C712" s="25" t="s">
        <v>16</v>
      </c>
      <c r="D712" s="25"/>
      <c r="E712" s="25" t="s">
        <v>1281</v>
      </c>
      <c r="F712" s="27">
        <v>41562</v>
      </c>
      <c r="G712" s="25" t="s">
        <v>1981</v>
      </c>
    </row>
    <row r="713" spans="1:7" x14ac:dyDescent="0.35">
      <c r="A713" s="38">
        <v>35220</v>
      </c>
      <c r="B713" s="28" t="s">
        <v>2176</v>
      </c>
      <c r="C713" s="25" t="s">
        <v>16</v>
      </c>
      <c r="D713" s="25"/>
      <c r="E713" s="25" t="s">
        <v>1281</v>
      </c>
      <c r="F713" s="27">
        <v>41562</v>
      </c>
      <c r="G713" s="25" t="s">
        <v>1981</v>
      </c>
    </row>
    <row r="714" spans="1:7" x14ac:dyDescent="0.35">
      <c r="A714" s="38">
        <v>35300</v>
      </c>
      <c r="B714" s="28" t="s">
        <v>2177</v>
      </c>
      <c r="C714" s="25" t="s">
        <v>16</v>
      </c>
      <c r="D714" s="25"/>
      <c r="E714" s="25" t="s">
        <v>1281</v>
      </c>
      <c r="F714" s="27">
        <v>41562</v>
      </c>
      <c r="G714" s="25" t="s">
        <v>1981</v>
      </c>
    </row>
    <row r="715" spans="1:7" x14ac:dyDescent="0.35">
      <c r="A715" s="38">
        <v>35310</v>
      </c>
      <c r="B715" s="28" t="s">
        <v>2178</v>
      </c>
      <c r="C715" s="25" t="s">
        <v>16</v>
      </c>
      <c r="D715" s="25"/>
      <c r="E715" s="25" t="s">
        <v>1281</v>
      </c>
      <c r="F715" s="27">
        <v>41562</v>
      </c>
      <c r="G715" s="25" t="s">
        <v>1981</v>
      </c>
    </row>
    <row r="716" spans="1:7" x14ac:dyDescent="0.35">
      <c r="A716" s="38">
        <v>35320</v>
      </c>
      <c r="B716" s="28" t="s">
        <v>2179</v>
      </c>
      <c r="C716" s="25" t="s">
        <v>16</v>
      </c>
      <c r="D716" s="25"/>
      <c r="E716" s="25" t="s">
        <v>1281</v>
      </c>
      <c r="F716" s="27">
        <v>41562</v>
      </c>
      <c r="G716" s="25" t="s">
        <v>1981</v>
      </c>
    </row>
    <row r="717" spans="1:7" x14ac:dyDescent="0.35">
      <c r="A717" s="38">
        <v>35330</v>
      </c>
      <c r="B717" s="28" t="s">
        <v>2180</v>
      </c>
      <c r="C717" s="25" t="s">
        <v>16</v>
      </c>
      <c r="D717" s="25"/>
      <c r="E717" s="25" t="s">
        <v>1281</v>
      </c>
      <c r="F717" s="27">
        <v>41562</v>
      </c>
      <c r="G717" s="25" t="s">
        <v>1981</v>
      </c>
    </row>
    <row r="718" spans="1:7" x14ac:dyDescent="0.35">
      <c r="A718" s="38">
        <v>35340</v>
      </c>
      <c r="B718" s="28" t="s">
        <v>2181</v>
      </c>
      <c r="C718" s="25" t="s">
        <v>16</v>
      </c>
      <c r="D718" s="25"/>
      <c r="E718" s="25" t="s">
        <v>1281</v>
      </c>
      <c r="F718" s="27">
        <v>41562</v>
      </c>
      <c r="G718" s="25" t="s">
        <v>1981</v>
      </c>
    </row>
    <row r="719" spans="1:7" x14ac:dyDescent="0.35">
      <c r="A719" s="38">
        <v>35350</v>
      </c>
      <c r="B719" s="28" t="s">
        <v>2182</v>
      </c>
      <c r="C719" s="25" t="s">
        <v>16</v>
      </c>
      <c r="D719" s="25"/>
      <c r="E719" s="25" t="s">
        <v>1281</v>
      </c>
      <c r="F719" s="27">
        <v>41562</v>
      </c>
      <c r="G719" s="25" t="s">
        <v>1981</v>
      </c>
    </row>
    <row r="720" spans="1:7" x14ac:dyDescent="0.35">
      <c r="A720" s="38">
        <v>35360</v>
      </c>
      <c r="B720" s="28" t="s">
        <v>2183</v>
      </c>
      <c r="C720" s="25" t="s">
        <v>16</v>
      </c>
      <c r="D720" s="25"/>
      <c r="E720" s="25" t="s">
        <v>1281</v>
      </c>
      <c r="F720" s="27">
        <v>41562</v>
      </c>
      <c r="G720" s="25" t="s">
        <v>1981</v>
      </c>
    </row>
    <row r="721" spans="1:7" x14ac:dyDescent="0.35">
      <c r="A721" s="38">
        <v>35370</v>
      </c>
      <c r="B721" s="28" t="s">
        <v>2184</v>
      </c>
      <c r="C721" s="25" t="s">
        <v>16</v>
      </c>
      <c r="D721" s="25"/>
      <c r="E721" s="25" t="s">
        <v>1281</v>
      </c>
      <c r="F721" s="27">
        <v>41562</v>
      </c>
      <c r="G721" s="25" t="s">
        <v>1981</v>
      </c>
    </row>
    <row r="722" spans="1:7" x14ac:dyDescent="0.35">
      <c r="A722" s="38">
        <v>35380</v>
      </c>
      <c r="B722" s="28" t="s">
        <v>2185</v>
      </c>
      <c r="C722" s="25" t="s">
        <v>16</v>
      </c>
      <c r="D722" s="25"/>
      <c r="E722" s="25" t="s">
        <v>1281</v>
      </c>
      <c r="F722" s="27">
        <v>41562</v>
      </c>
      <c r="G722" s="25" t="s">
        <v>1981</v>
      </c>
    </row>
    <row r="723" spans="1:7" x14ac:dyDescent="0.35">
      <c r="A723" s="38">
        <v>35390</v>
      </c>
      <c r="B723" s="28" t="s">
        <v>2186</v>
      </c>
      <c r="C723" s="25" t="s">
        <v>16</v>
      </c>
      <c r="D723" s="25"/>
      <c r="E723" s="25" t="s">
        <v>1281</v>
      </c>
      <c r="F723" s="27">
        <v>41562</v>
      </c>
      <c r="G723" s="25" t="s">
        <v>1981</v>
      </c>
    </row>
    <row r="724" spans="1:7" x14ac:dyDescent="0.35">
      <c r="A724" s="38">
        <v>35400</v>
      </c>
      <c r="B724" s="28" t="s">
        <v>2187</v>
      </c>
      <c r="C724" s="25" t="s">
        <v>16</v>
      </c>
      <c r="D724" s="25"/>
      <c r="E724" s="25" t="s">
        <v>1281</v>
      </c>
      <c r="F724" s="27">
        <v>41562</v>
      </c>
      <c r="G724" s="25" t="s">
        <v>1981</v>
      </c>
    </row>
    <row r="725" spans="1:7" x14ac:dyDescent="0.35">
      <c r="A725" s="38">
        <v>35410</v>
      </c>
      <c r="B725" s="28" t="s">
        <v>2188</v>
      </c>
      <c r="C725" s="25" t="s">
        <v>16</v>
      </c>
      <c r="D725" s="25"/>
      <c r="E725" s="25" t="s">
        <v>1281</v>
      </c>
      <c r="F725" s="27">
        <v>41562</v>
      </c>
      <c r="G725" s="25" t="s">
        <v>1981</v>
      </c>
    </row>
    <row r="726" spans="1:7" x14ac:dyDescent="0.35">
      <c r="A726" s="38">
        <v>35500</v>
      </c>
      <c r="B726" s="28" t="s">
        <v>2189</v>
      </c>
      <c r="C726" s="25" t="s">
        <v>16</v>
      </c>
      <c r="D726" s="25"/>
      <c r="E726" s="25" t="s">
        <v>1281</v>
      </c>
      <c r="F726" s="27">
        <v>41562</v>
      </c>
      <c r="G726" s="25" t="s">
        <v>1981</v>
      </c>
    </row>
    <row r="727" spans="1:7" x14ac:dyDescent="0.35">
      <c r="A727" s="38">
        <v>35510</v>
      </c>
      <c r="B727" s="28" t="s">
        <v>2190</v>
      </c>
      <c r="C727" s="25" t="s">
        <v>16</v>
      </c>
      <c r="D727" s="25"/>
      <c r="E727" s="25" t="s">
        <v>1281</v>
      </c>
      <c r="F727" s="27">
        <v>41562</v>
      </c>
      <c r="G727" s="25" t="s">
        <v>1981</v>
      </c>
    </row>
    <row r="728" spans="1:7" x14ac:dyDescent="0.35">
      <c r="A728" s="38">
        <v>35520</v>
      </c>
      <c r="B728" s="28" t="s">
        <v>2191</v>
      </c>
      <c r="C728" s="25" t="s">
        <v>16</v>
      </c>
      <c r="D728" s="25"/>
      <c r="E728" s="25" t="s">
        <v>1281</v>
      </c>
      <c r="F728" s="27">
        <v>41562</v>
      </c>
      <c r="G728" s="25" t="s">
        <v>1981</v>
      </c>
    </row>
    <row r="729" spans="1:7" x14ac:dyDescent="0.35">
      <c r="A729" s="38">
        <v>35530</v>
      </c>
      <c r="B729" s="28" t="s">
        <v>2192</v>
      </c>
      <c r="C729" s="25" t="s">
        <v>16</v>
      </c>
      <c r="D729" s="25"/>
      <c r="E729" s="25" t="s">
        <v>1281</v>
      </c>
      <c r="F729" s="27">
        <v>41562</v>
      </c>
      <c r="G729" s="25" t="s">
        <v>1981</v>
      </c>
    </row>
    <row r="730" spans="1:7" x14ac:dyDescent="0.35">
      <c r="A730" s="38">
        <v>35540</v>
      </c>
      <c r="B730" s="28" t="s">
        <v>2193</v>
      </c>
      <c r="C730" s="25" t="s">
        <v>16</v>
      </c>
      <c r="D730" s="25"/>
      <c r="E730" s="25" t="s">
        <v>1281</v>
      </c>
      <c r="F730" s="27">
        <v>41562</v>
      </c>
      <c r="G730" s="25" t="s">
        <v>1981</v>
      </c>
    </row>
    <row r="731" spans="1:7" x14ac:dyDescent="0.35">
      <c r="A731" s="38">
        <v>35550</v>
      </c>
      <c r="B731" s="28" t="s">
        <v>2194</v>
      </c>
      <c r="C731" s="25" t="s">
        <v>16</v>
      </c>
      <c r="D731" s="25"/>
      <c r="E731" s="25" t="s">
        <v>1281</v>
      </c>
      <c r="F731" s="27">
        <v>41562</v>
      </c>
      <c r="G731" s="25" t="s">
        <v>1981</v>
      </c>
    </row>
    <row r="732" spans="1:7" x14ac:dyDescent="0.35">
      <c r="A732" s="38">
        <v>35560</v>
      </c>
      <c r="B732" s="28" t="s">
        <v>2195</v>
      </c>
      <c r="C732" s="25" t="s">
        <v>16</v>
      </c>
      <c r="D732" s="25"/>
      <c r="E732" s="25" t="s">
        <v>1281</v>
      </c>
      <c r="F732" s="27">
        <v>41562</v>
      </c>
      <c r="G732" s="25" t="s">
        <v>1981</v>
      </c>
    </row>
    <row r="733" spans="1:7" x14ac:dyDescent="0.35">
      <c r="A733" s="38">
        <v>35570</v>
      </c>
      <c r="B733" s="28" t="s">
        <v>2196</v>
      </c>
      <c r="C733" s="25" t="s">
        <v>16</v>
      </c>
      <c r="D733" s="25"/>
      <c r="E733" s="25" t="s">
        <v>1281</v>
      </c>
      <c r="F733" s="27">
        <v>41562</v>
      </c>
      <c r="G733" s="25" t="s">
        <v>1981</v>
      </c>
    </row>
    <row r="734" spans="1:7" x14ac:dyDescent="0.35">
      <c r="A734" s="38">
        <v>35580</v>
      </c>
      <c r="B734" s="28" t="s">
        <v>2197</v>
      </c>
      <c r="C734" s="25" t="s">
        <v>16</v>
      </c>
      <c r="D734" s="25"/>
      <c r="E734" s="25" t="s">
        <v>1281</v>
      </c>
      <c r="F734" s="27">
        <v>41562</v>
      </c>
      <c r="G734" s="25" t="s">
        <v>1981</v>
      </c>
    </row>
    <row r="735" spans="1:7" x14ac:dyDescent="0.35">
      <c r="A735" s="38">
        <v>35590</v>
      </c>
      <c r="B735" s="28" t="s">
        <v>2198</v>
      </c>
      <c r="C735" s="25" t="s">
        <v>16</v>
      </c>
      <c r="D735" s="25"/>
      <c r="E735" s="25" t="s">
        <v>1281</v>
      </c>
      <c r="F735" s="27">
        <v>41562</v>
      </c>
      <c r="G735" s="25" t="s">
        <v>1981</v>
      </c>
    </row>
    <row r="736" spans="1:7" x14ac:dyDescent="0.35">
      <c r="A736" s="38">
        <v>35700</v>
      </c>
      <c r="B736" s="28" t="s">
        <v>2199</v>
      </c>
      <c r="C736" s="25" t="s">
        <v>16</v>
      </c>
      <c r="D736" s="25"/>
      <c r="E736" s="25" t="s">
        <v>1281</v>
      </c>
      <c r="F736" s="27">
        <v>41562</v>
      </c>
      <c r="G736" s="25" t="s">
        <v>1981</v>
      </c>
    </row>
    <row r="737" spans="1:7" x14ac:dyDescent="0.35">
      <c r="A737" s="38">
        <v>35710</v>
      </c>
      <c r="B737" s="28" t="s">
        <v>2200</v>
      </c>
      <c r="C737" s="25" t="s">
        <v>16</v>
      </c>
      <c r="D737" s="25"/>
      <c r="E737" s="25" t="s">
        <v>1281</v>
      </c>
      <c r="F737" s="27">
        <v>41562</v>
      </c>
      <c r="G737" s="25" t="s">
        <v>1981</v>
      </c>
    </row>
    <row r="738" spans="1:7" x14ac:dyDescent="0.35">
      <c r="A738" s="38">
        <v>35800</v>
      </c>
      <c r="B738" s="28" t="s">
        <v>2201</v>
      </c>
      <c r="C738" s="25" t="s">
        <v>16</v>
      </c>
      <c r="D738" s="25"/>
      <c r="E738" s="25" t="s">
        <v>1281</v>
      </c>
      <c r="F738" s="27">
        <v>41562</v>
      </c>
      <c r="G738" s="25" t="s">
        <v>1981</v>
      </c>
    </row>
    <row r="739" spans="1:7" x14ac:dyDescent="0.35">
      <c r="A739" s="38">
        <v>35810</v>
      </c>
      <c r="B739" s="28" t="s">
        <v>2202</v>
      </c>
      <c r="C739" s="25" t="s">
        <v>16</v>
      </c>
      <c r="D739" s="25"/>
      <c r="E739" s="25" t="s">
        <v>1281</v>
      </c>
      <c r="F739" s="27">
        <v>41562</v>
      </c>
      <c r="G739" s="25" t="s">
        <v>1981</v>
      </c>
    </row>
    <row r="740" spans="1:7" x14ac:dyDescent="0.35">
      <c r="A740" s="38">
        <v>35820</v>
      </c>
      <c r="B740" s="28" t="s">
        <v>2203</v>
      </c>
      <c r="C740" s="25" t="s">
        <v>16</v>
      </c>
      <c r="D740" s="25"/>
      <c r="E740" s="25" t="s">
        <v>1281</v>
      </c>
      <c r="F740" s="27">
        <v>41562</v>
      </c>
      <c r="G740" s="25" t="s">
        <v>1981</v>
      </c>
    </row>
    <row r="741" spans="1:7" x14ac:dyDescent="0.35">
      <c r="A741" s="38">
        <v>35830</v>
      </c>
      <c r="B741" s="28" t="s">
        <v>2204</v>
      </c>
      <c r="C741" s="25" t="s">
        <v>16</v>
      </c>
      <c r="D741" s="25"/>
      <c r="E741" s="25" t="s">
        <v>1281</v>
      </c>
      <c r="F741" s="27">
        <v>41562</v>
      </c>
      <c r="G741" s="25" t="s">
        <v>1981</v>
      </c>
    </row>
    <row r="742" spans="1:7" x14ac:dyDescent="0.35">
      <c r="A742" s="38">
        <v>35840</v>
      </c>
      <c r="B742" s="28" t="s">
        <v>2205</v>
      </c>
      <c r="C742" s="25" t="s">
        <v>16</v>
      </c>
      <c r="D742" s="25"/>
      <c r="E742" s="25" t="s">
        <v>1281</v>
      </c>
      <c r="F742" s="27">
        <v>41562</v>
      </c>
      <c r="G742" s="25" t="s">
        <v>1981</v>
      </c>
    </row>
    <row r="743" spans="1:7" x14ac:dyDescent="0.35">
      <c r="A743" s="38">
        <v>35850</v>
      </c>
      <c r="B743" s="28" t="s">
        <v>2206</v>
      </c>
      <c r="C743" s="25" t="s">
        <v>16</v>
      </c>
      <c r="D743" s="25"/>
      <c r="E743" s="25" t="s">
        <v>1281</v>
      </c>
      <c r="F743" s="27">
        <v>41562</v>
      </c>
      <c r="G743" s="25" t="s">
        <v>1981</v>
      </c>
    </row>
    <row r="744" spans="1:7" x14ac:dyDescent="0.35">
      <c r="A744" s="38">
        <v>35900</v>
      </c>
      <c r="B744" s="28" t="s">
        <v>2207</v>
      </c>
      <c r="C744" s="25" t="s">
        <v>16</v>
      </c>
      <c r="D744" s="25"/>
      <c r="E744" s="25" t="s">
        <v>1281</v>
      </c>
      <c r="F744" s="27">
        <v>41562</v>
      </c>
      <c r="G744" s="25" t="s">
        <v>1981</v>
      </c>
    </row>
    <row r="745" spans="1:7" x14ac:dyDescent="0.35">
      <c r="A745" s="38">
        <v>35910</v>
      </c>
      <c r="B745" s="28" t="s">
        <v>2208</v>
      </c>
      <c r="C745" s="25" t="s">
        <v>16</v>
      </c>
      <c r="D745" s="25"/>
      <c r="E745" s="25" t="s">
        <v>1281</v>
      </c>
      <c r="F745" s="27">
        <v>41562</v>
      </c>
      <c r="G745" s="25" t="s">
        <v>1981</v>
      </c>
    </row>
    <row r="746" spans="1:7" x14ac:dyDescent="0.35">
      <c r="A746" s="38">
        <v>35920</v>
      </c>
      <c r="B746" s="28" t="s">
        <v>2209</v>
      </c>
      <c r="C746" s="25" t="s">
        <v>16</v>
      </c>
      <c r="D746" s="25"/>
      <c r="E746" s="25" t="s">
        <v>1281</v>
      </c>
      <c r="F746" s="27">
        <v>41562</v>
      </c>
      <c r="G746" s="25" t="s">
        <v>1981</v>
      </c>
    </row>
    <row r="747" spans="1:7" x14ac:dyDescent="0.35">
      <c r="A747" s="38">
        <v>36000</v>
      </c>
      <c r="B747" s="28" t="s">
        <v>2210</v>
      </c>
      <c r="C747" s="25" t="s">
        <v>16</v>
      </c>
      <c r="D747" s="25"/>
      <c r="E747" s="25" t="s">
        <v>1281</v>
      </c>
      <c r="F747" s="27">
        <v>41562</v>
      </c>
      <c r="G747" s="25" t="s">
        <v>1981</v>
      </c>
    </row>
    <row r="748" spans="1:7" x14ac:dyDescent="0.35">
      <c r="A748" s="38">
        <v>36010</v>
      </c>
      <c r="B748" s="28" t="s">
        <v>2211</v>
      </c>
      <c r="C748" s="25" t="s">
        <v>16</v>
      </c>
      <c r="D748" s="25"/>
      <c r="E748" s="25" t="s">
        <v>1281</v>
      </c>
      <c r="F748" s="27">
        <v>41562</v>
      </c>
      <c r="G748" s="25" t="s">
        <v>1981</v>
      </c>
    </row>
    <row r="749" spans="1:7" x14ac:dyDescent="0.35">
      <c r="A749" s="38">
        <v>36020</v>
      </c>
      <c r="B749" s="28" t="s">
        <v>2212</v>
      </c>
      <c r="C749" s="25" t="s">
        <v>16</v>
      </c>
      <c r="D749" s="25"/>
      <c r="E749" s="25" t="s">
        <v>1281</v>
      </c>
      <c r="F749" s="27">
        <v>41562</v>
      </c>
      <c r="G749" s="25" t="s">
        <v>1981</v>
      </c>
    </row>
    <row r="750" spans="1:7" x14ac:dyDescent="0.35">
      <c r="A750" s="38">
        <v>36050</v>
      </c>
      <c r="B750" s="28" t="s">
        <v>2213</v>
      </c>
      <c r="C750" s="25" t="s">
        <v>16</v>
      </c>
      <c r="D750" s="25"/>
      <c r="E750" s="25" t="s">
        <v>1281</v>
      </c>
      <c r="F750" s="27">
        <v>41562</v>
      </c>
      <c r="G750" s="25" t="s">
        <v>1981</v>
      </c>
    </row>
    <row r="751" spans="1:7" x14ac:dyDescent="0.35">
      <c r="A751" s="38">
        <v>36060</v>
      </c>
      <c r="B751" s="28" t="s">
        <v>2214</v>
      </c>
      <c r="C751" s="25" t="s">
        <v>16</v>
      </c>
      <c r="D751" s="25"/>
      <c r="E751" s="25" t="s">
        <v>1281</v>
      </c>
      <c r="F751" s="27">
        <v>41562</v>
      </c>
      <c r="G751" s="25" t="s">
        <v>1981</v>
      </c>
    </row>
    <row r="752" spans="1:7" x14ac:dyDescent="0.35">
      <c r="A752" s="38">
        <v>36100</v>
      </c>
      <c r="B752" s="28" t="s">
        <v>2215</v>
      </c>
      <c r="C752" s="25" t="s">
        <v>16</v>
      </c>
      <c r="D752" s="25"/>
      <c r="E752" s="25" t="s">
        <v>1281</v>
      </c>
      <c r="F752" s="27">
        <v>41562</v>
      </c>
      <c r="G752" s="25" t="s">
        <v>1981</v>
      </c>
    </row>
    <row r="753" spans="1:7" x14ac:dyDescent="0.35">
      <c r="A753" s="38">
        <v>36300</v>
      </c>
      <c r="B753" s="28" t="s">
        <v>2216</v>
      </c>
      <c r="C753" s="25" t="s">
        <v>16</v>
      </c>
      <c r="D753" s="25"/>
      <c r="E753" s="25" t="s">
        <v>1281</v>
      </c>
      <c r="F753" s="27">
        <v>41562</v>
      </c>
      <c r="G753" s="25" t="s">
        <v>1981</v>
      </c>
    </row>
    <row r="754" spans="1:7" x14ac:dyDescent="0.35">
      <c r="A754" s="38">
        <v>36310</v>
      </c>
      <c r="B754" s="28" t="s">
        <v>2217</v>
      </c>
      <c r="C754" s="25" t="s">
        <v>16</v>
      </c>
      <c r="D754" s="25"/>
      <c r="E754" s="25" t="s">
        <v>1281</v>
      </c>
      <c r="F754" s="27">
        <v>41562</v>
      </c>
      <c r="G754" s="25" t="s">
        <v>1981</v>
      </c>
    </row>
    <row r="755" spans="1:7" x14ac:dyDescent="0.35">
      <c r="A755" s="38">
        <v>36320</v>
      </c>
      <c r="B755" s="28" t="s">
        <v>2218</v>
      </c>
      <c r="C755" s="25" t="s">
        <v>16</v>
      </c>
      <c r="D755" s="25"/>
      <c r="E755" s="25" t="s">
        <v>1281</v>
      </c>
      <c r="F755" s="27">
        <v>41562</v>
      </c>
      <c r="G755" s="25" t="s">
        <v>1981</v>
      </c>
    </row>
    <row r="756" spans="1:7" x14ac:dyDescent="0.35">
      <c r="A756" s="38">
        <v>36500</v>
      </c>
      <c r="B756" s="28" t="s">
        <v>2219</v>
      </c>
      <c r="C756" s="25" t="s">
        <v>16</v>
      </c>
      <c r="D756" s="25"/>
      <c r="E756" s="25" t="s">
        <v>1281</v>
      </c>
      <c r="F756" s="27">
        <v>41562</v>
      </c>
      <c r="G756" s="25" t="s">
        <v>1981</v>
      </c>
    </row>
    <row r="757" spans="1:7" x14ac:dyDescent="0.35">
      <c r="A757" s="38">
        <v>36510</v>
      </c>
      <c r="B757" s="28" t="s">
        <v>2220</v>
      </c>
      <c r="C757" s="25" t="s">
        <v>16</v>
      </c>
      <c r="D757" s="25"/>
      <c r="E757" s="25" t="s">
        <v>1281</v>
      </c>
      <c r="F757" s="27">
        <v>41562</v>
      </c>
      <c r="G757" s="25" t="s">
        <v>1981</v>
      </c>
    </row>
    <row r="758" spans="1:7" x14ac:dyDescent="0.35">
      <c r="A758" s="38">
        <v>36520</v>
      </c>
      <c r="B758" s="28" t="s">
        <v>2221</v>
      </c>
      <c r="C758" s="25" t="s">
        <v>16</v>
      </c>
      <c r="D758" s="25"/>
      <c r="E758" s="25" t="s">
        <v>1281</v>
      </c>
      <c r="F758" s="27">
        <v>41705</v>
      </c>
      <c r="G758" s="25" t="s">
        <v>1981</v>
      </c>
    </row>
    <row r="759" spans="1:7" x14ac:dyDescent="0.35">
      <c r="A759" s="38">
        <v>36530</v>
      </c>
      <c r="B759" s="28" t="s">
        <v>2222</v>
      </c>
      <c r="C759" s="25" t="s">
        <v>16</v>
      </c>
      <c r="D759" s="25"/>
      <c r="E759" s="25" t="s">
        <v>1281</v>
      </c>
      <c r="F759" s="27">
        <v>41716</v>
      </c>
      <c r="G759" s="25" t="s">
        <v>1981</v>
      </c>
    </row>
    <row r="760" spans="1:7" x14ac:dyDescent="0.35">
      <c r="A760" s="38">
        <v>36700</v>
      </c>
      <c r="B760" s="28" t="s">
        <v>2223</v>
      </c>
      <c r="C760" s="25" t="s">
        <v>16</v>
      </c>
      <c r="D760" s="25"/>
      <c r="E760" s="25" t="s">
        <v>1281</v>
      </c>
      <c r="F760" s="27">
        <v>41562</v>
      </c>
      <c r="G760" s="25" t="s">
        <v>1981</v>
      </c>
    </row>
    <row r="761" spans="1:7" x14ac:dyDescent="0.35">
      <c r="A761" s="38">
        <v>36710</v>
      </c>
      <c r="B761" s="28" t="s">
        <v>2224</v>
      </c>
      <c r="C761" s="25" t="s">
        <v>16</v>
      </c>
      <c r="D761" s="25"/>
      <c r="E761" s="25" t="s">
        <v>1281</v>
      </c>
      <c r="F761" s="27">
        <v>41562</v>
      </c>
      <c r="G761" s="25" t="s">
        <v>1981</v>
      </c>
    </row>
    <row r="762" spans="1:7" x14ac:dyDescent="0.35">
      <c r="A762" s="38">
        <v>36720</v>
      </c>
      <c r="B762" s="28" t="s">
        <v>2225</v>
      </c>
      <c r="C762" s="25" t="s">
        <v>16</v>
      </c>
      <c r="D762" s="25"/>
      <c r="E762" s="25" t="s">
        <v>1281</v>
      </c>
      <c r="F762" s="27">
        <v>41562</v>
      </c>
      <c r="G762" s="25" t="s">
        <v>1981</v>
      </c>
    </row>
    <row r="763" spans="1:7" x14ac:dyDescent="0.35">
      <c r="A763" s="38">
        <v>37000</v>
      </c>
      <c r="B763" s="28" t="s">
        <v>2226</v>
      </c>
      <c r="C763" s="25" t="s">
        <v>16</v>
      </c>
      <c r="D763" s="25"/>
      <c r="E763" s="25" t="s">
        <v>1281</v>
      </c>
      <c r="F763" s="27">
        <v>41562</v>
      </c>
      <c r="G763" s="25" t="s">
        <v>1981</v>
      </c>
    </row>
    <row r="764" spans="1:7" x14ac:dyDescent="0.35">
      <c r="A764" s="38">
        <v>37010</v>
      </c>
      <c r="B764" s="28" t="s">
        <v>2227</v>
      </c>
      <c r="C764" s="25" t="s">
        <v>16</v>
      </c>
      <c r="D764" s="25"/>
      <c r="E764" s="25" t="s">
        <v>1281</v>
      </c>
      <c r="F764" s="27">
        <v>41562</v>
      </c>
      <c r="G764" s="25" t="s">
        <v>1981</v>
      </c>
    </row>
    <row r="765" spans="1:7" x14ac:dyDescent="0.35">
      <c r="A765" s="38">
        <v>37020</v>
      </c>
      <c r="B765" s="28" t="s">
        <v>2228</v>
      </c>
      <c r="C765" s="25" t="s">
        <v>16</v>
      </c>
      <c r="D765" s="25"/>
      <c r="E765" s="25" t="s">
        <v>1281</v>
      </c>
      <c r="F765" s="27">
        <v>41562</v>
      </c>
      <c r="G765" s="25" t="s">
        <v>1981</v>
      </c>
    </row>
    <row r="766" spans="1:7" x14ac:dyDescent="0.35">
      <c r="A766" s="38">
        <v>37030</v>
      </c>
      <c r="B766" s="28" t="s">
        <v>2229</v>
      </c>
      <c r="C766" s="25" t="s">
        <v>16</v>
      </c>
      <c r="D766" s="25"/>
      <c r="E766" s="25" t="s">
        <v>1281</v>
      </c>
      <c r="F766" s="27">
        <v>41562</v>
      </c>
      <c r="G766" s="25" t="s">
        <v>1981</v>
      </c>
    </row>
    <row r="767" spans="1:7" x14ac:dyDescent="0.35">
      <c r="A767" s="38">
        <v>37100</v>
      </c>
      <c r="B767" s="28" t="s">
        <v>2230</v>
      </c>
      <c r="C767" s="25" t="s">
        <v>16</v>
      </c>
      <c r="D767" s="25"/>
      <c r="E767" s="25" t="s">
        <v>1281</v>
      </c>
      <c r="F767" s="27">
        <v>41562</v>
      </c>
      <c r="G767" s="25" t="s">
        <v>1981</v>
      </c>
    </row>
    <row r="768" spans="1:7" x14ac:dyDescent="0.35">
      <c r="A768" s="38">
        <v>37110</v>
      </c>
      <c r="B768" s="28" t="s">
        <v>2231</v>
      </c>
      <c r="C768" s="25" t="s">
        <v>16</v>
      </c>
      <c r="D768" s="25"/>
      <c r="E768" s="25" t="s">
        <v>1281</v>
      </c>
      <c r="F768" s="27">
        <v>41562</v>
      </c>
      <c r="G768" s="25" t="s">
        <v>1981</v>
      </c>
    </row>
    <row r="769" spans="1:7" x14ac:dyDescent="0.35">
      <c r="A769" s="38">
        <v>37120</v>
      </c>
      <c r="B769" s="28" t="s">
        <v>2232</v>
      </c>
      <c r="C769" s="25" t="s">
        <v>16</v>
      </c>
      <c r="D769" s="25"/>
      <c r="E769" s="25" t="s">
        <v>1281</v>
      </c>
      <c r="F769" s="27">
        <v>41562</v>
      </c>
      <c r="G769" s="25" t="s">
        <v>1981</v>
      </c>
    </row>
    <row r="770" spans="1:7" x14ac:dyDescent="0.35">
      <c r="A770" s="38">
        <v>37130</v>
      </c>
      <c r="B770" s="28" t="s">
        <v>2233</v>
      </c>
      <c r="C770" s="25" t="s">
        <v>16</v>
      </c>
      <c r="D770" s="25"/>
      <c r="E770" s="25" t="s">
        <v>1281</v>
      </c>
      <c r="F770" s="27">
        <v>41562</v>
      </c>
      <c r="G770" s="25" t="s">
        <v>1981</v>
      </c>
    </row>
    <row r="771" spans="1:7" x14ac:dyDescent="0.35">
      <c r="A771" s="38">
        <v>37140</v>
      </c>
      <c r="B771" s="28" t="s">
        <v>2234</v>
      </c>
      <c r="C771" s="25" t="s">
        <v>16</v>
      </c>
      <c r="D771" s="25"/>
      <c r="E771" s="25" t="s">
        <v>1281</v>
      </c>
      <c r="F771" s="27">
        <v>41562</v>
      </c>
      <c r="G771" s="25" t="s">
        <v>1981</v>
      </c>
    </row>
    <row r="772" spans="1:7" x14ac:dyDescent="0.35">
      <c r="A772" s="38">
        <v>37150</v>
      </c>
      <c r="B772" s="28" t="s">
        <v>2235</v>
      </c>
      <c r="C772" s="25" t="s">
        <v>16</v>
      </c>
      <c r="D772" s="25"/>
      <c r="E772" s="25" t="s">
        <v>1281</v>
      </c>
      <c r="F772" s="27">
        <v>41562</v>
      </c>
      <c r="G772" s="25" t="s">
        <v>1981</v>
      </c>
    </row>
    <row r="773" spans="1:7" x14ac:dyDescent="0.35">
      <c r="A773" s="38">
        <v>37160</v>
      </c>
      <c r="B773" s="28" t="s">
        <v>2236</v>
      </c>
      <c r="C773" s="25" t="s">
        <v>16</v>
      </c>
      <c r="D773" s="25"/>
      <c r="E773" s="25" t="s">
        <v>1281</v>
      </c>
      <c r="F773" s="27">
        <v>43126</v>
      </c>
      <c r="G773" s="25" t="s">
        <v>1981</v>
      </c>
    </row>
    <row r="774" spans="1:7" x14ac:dyDescent="0.35">
      <c r="A774" s="38">
        <v>37300</v>
      </c>
      <c r="B774" s="28" t="s">
        <v>2237</v>
      </c>
      <c r="C774" s="25" t="s">
        <v>16</v>
      </c>
      <c r="D774" s="25"/>
      <c r="E774" s="25" t="s">
        <v>1281</v>
      </c>
      <c r="F774" s="27">
        <v>41562</v>
      </c>
      <c r="G774" s="25" t="s">
        <v>1981</v>
      </c>
    </row>
    <row r="775" spans="1:7" x14ac:dyDescent="0.35">
      <c r="A775" s="38">
        <v>37310</v>
      </c>
      <c r="B775" s="28" t="s">
        <v>2238</v>
      </c>
      <c r="C775" s="25" t="s">
        <v>16</v>
      </c>
      <c r="D775" s="25"/>
      <c r="E775" s="25" t="s">
        <v>1281</v>
      </c>
      <c r="F775" s="27">
        <v>41562</v>
      </c>
      <c r="G775" s="25" t="s">
        <v>1981</v>
      </c>
    </row>
    <row r="776" spans="1:7" x14ac:dyDescent="0.35">
      <c r="A776" s="38">
        <v>37320</v>
      </c>
      <c r="B776" s="28" t="s">
        <v>2239</v>
      </c>
      <c r="C776" s="25" t="s">
        <v>16</v>
      </c>
      <c r="D776" s="25"/>
      <c r="E776" s="25" t="s">
        <v>1281</v>
      </c>
      <c r="F776" s="27">
        <v>41562</v>
      </c>
      <c r="G776" s="25" t="s">
        <v>1981</v>
      </c>
    </row>
    <row r="777" spans="1:7" x14ac:dyDescent="0.35">
      <c r="A777" s="38">
        <v>37330</v>
      </c>
      <c r="B777" s="28" t="s">
        <v>2240</v>
      </c>
      <c r="C777" s="25" t="s">
        <v>16</v>
      </c>
      <c r="D777" s="25"/>
      <c r="E777" s="25" t="s">
        <v>1281</v>
      </c>
      <c r="F777" s="27">
        <v>41562</v>
      </c>
      <c r="G777" s="25" t="s">
        <v>1981</v>
      </c>
    </row>
    <row r="778" spans="1:7" x14ac:dyDescent="0.35">
      <c r="A778" s="38">
        <v>37340</v>
      </c>
      <c r="B778" s="28" t="s">
        <v>2241</v>
      </c>
      <c r="C778" s="25" t="s">
        <v>16</v>
      </c>
      <c r="D778" s="25"/>
      <c r="E778" s="25" t="s">
        <v>1281</v>
      </c>
      <c r="F778" s="27">
        <v>41562</v>
      </c>
      <c r="G778" s="25" t="s">
        <v>1981</v>
      </c>
    </row>
    <row r="779" spans="1:7" x14ac:dyDescent="0.35">
      <c r="A779" s="38">
        <v>37350</v>
      </c>
      <c r="B779" s="28" t="s">
        <v>2242</v>
      </c>
      <c r="C779" s="25" t="s">
        <v>16</v>
      </c>
      <c r="D779" s="25"/>
      <c r="E779" s="25" t="s">
        <v>1281</v>
      </c>
      <c r="F779" s="27">
        <v>41562</v>
      </c>
      <c r="G779" s="25" t="s">
        <v>1981</v>
      </c>
    </row>
    <row r="780" spans="1:7" x14ac:dyDescent="0.35">
      <c r="A780" s="38">
        <v>37360</v>
      </c>
      <c r="B780" s="28" t="s">
        <v>2243</v>
      </c>
      <c r="C780" s="25" t="s">
        <v>16</v>
      </c>
      <c r="D780" s="25"/>
      <c r="E780" s="25" t="s">
        <v>1281</v>
      </c>
      <c r="F780" s="27">
        <v>41562</v>
      </c>
      <c r="G780" s="25" t="s">
        <v>1981</v>
      </c>
    </row>
    <row r="781" spans="1:7" x14ac:dyDescent="0.35">
      <c r="A781" s="38">
        <v>37370</v>
      </c>
      <c r="B781" s="28" t="s">
        <v>2244</v>
      </c>
      <c r="C781" s="25" t="s">
        <v>16</v>
      </c>
      <c r="D781" s="25"/>
      <c r="E781" s="25" t="s">
        <v>1281</v>
      </c>
      <c r="F781" s="27">
        <v>41562</v>
      </c>
      <c r="G781" s="25" t="s">
        <v>1981</v>
      </c>
    </row>
    <row r="782" spans="1:7" x14ac:dyDescent="0.35">
      <c r="A782" s="38">
        <v>37380</v>
      </c>
      <c r="B782" s="28" t="s">
        <v>2245</v>
      </c>
      <c r="C782" s="25" t="s">
        <v>16</v>
      </c>
      <c r="D782" s="25"/>
      <c r="E782" s="25" t="s">
        <v>1281</v>
      </c>
      <c r="F782" s="27">
        <v>42482</v>
      </c>
      <c r="G782" s="25" t="s">
        <v>1981</v>
      </c>
    </row>
    <row r="783" spans="1:7" x14ac:dyDescent="0.35">
      <c r="A783" s="38">
        <v>37400</v>
      </c>
      <c r="B783" s="28" t="s">
        <v>2246</v>
      </c>
      <c r="C783" s="25" t="s">
        <v>16</v>
      </c>
      <c r="D783" s="25"/>
      <c r="E783" s="25" t="s">
        <v>1281</v>
      </c>
      <c r="F783" s="27">
        <v>41562</v>
      </c>
      <c r="G783" s="25" t="s">
        <v>1981</v>
      </c>
    </row>
    <row r="784" spans="1:7" x14ac:dyDescent="0.35">
      <c r="A784" s="38">
        <v>37410</v>
      </c>
      <c r="B784" s="28" t="s">
        <v>2247</v>
      </c>
      <c r="C784" s="25" t="s">
        <v>16</v>
      </c>
      <c r="D784" s="25"/>
      <c r="E784" s="25" t="s">
        <v>1281</v>
      </c>
      <c r="F784" s="27">
        <v>41562</v>
      </c>
      <c r="G784" s="25" t="s">
        <v>1981</v>
      </c>
    </row>
    <row r="785" spans="1:7" x14ac:dyDescent="0.35">
      <c r="A785" s="38">
        <v>37420</v>
      </c>
      <c r="B785" s="28" t="s">
        <v>2248</v>
      </c>
      <c r="C785" s="25" t="s">
        <v>16</v>
      </c>
      <c r="D785" s="25"/>
      <c r="E785" s="25" t="s">
        <v>1281</v>
      </c>
      <c r="F785" s="27">
        <v>41562</v>
      </c>
      <c r="G785" s="25" t="s">
        <v>1981</v>
      </c>
    </row>
    <row r="786" spans="1:7" x14ac:dyDescent="0.35">
      <c r="A786" s="38">
        <v>37430</v>
      </c>
      <c r="B786" s="28" t="s">
        <v>2249</v>
      </c>
      <c r="C786" s="25" t="s">
        <v>16</v>
      </c>
      <c r="D786" s="25"/>
      <c r="E786" s="25" t="s">
        <v>1281</v>
      </c>
      <c r="F786" s="27">
        <v>41562</v>
      </c>
      <c r="G786" s="25" t="s">
        <v>1981</v>
      </c>
    </row>
    <row r="787" spans="1:7" x14ac:dyDescent="0.35">
      <c r="A787" s="38">
        <v>37440</v>
      </c>
      <c r="B787" s="28" t="s">
        <v>2250</v>
      </c>
      <c r="C787" s="25" t="s">
        <v>16</v>
      </c>
      <c r="D787" s="25"/>
      <c r="E787" s="25" t="s">
        <v>1281</v>
      </c>
      <c r="F787" s="27">
        <v>41562</v>
      </c>
      <c r="G787" s="25" t="s">
        <v>1981</v>
      </c>
    </row>
    <row r="788" spans="1:7" x14ac:dyDescent="0.35">
      <c r="A788" s="38">
        <v>37450</v>
      </c>
      <c r="B788" s="28" t="s">
        <v>2251</v>
      </c>
      <c r="C788" s="25" t="s">
        <v>16</v>
      </c>
      <c r="D788" s="25"/>
      <c r="E788" s="25" t="s">
        <v>1281</v>
      </c>
      <c r="F788" s="27">
        <v>41562</v>
      </c>
      <c r="G788" s="25" t="s">
        <v>1981</v>
      </c>
    </row>
    <row r="789" spans="1:7" x14ac:dyDescent="0.35">
      <c r="A789" s="38">
        <v>37460</v>
      </c>
      <c r="B789" s="28" t="s">
        <v>2252</v>
      </c>
      <c r="C789" s="25" t="s">
        <v>16</v>
      </c>
      <c r="D789" s="25"/>
      <c r="E789" s="25" t="s">
        <v>1281</v>
      </c>
      <c r="F789" s="27">
        <v>41562</v>
      </c>
      <c r="G789" s="25" t="s">
        <v>1981</v>
      </c>
    </row>
    <row r="790" spans="1:7" x14ac:dyDescent="0.35">
      <c r="A790" s="38">
        <v>37470</v>
      </c>
      <c r="B790" s="28" t="s">
        <v>2253</v>
      </c>
      <c r="C790" s="25" t="s">
        <v>16</v>
      </c>
      <c r="D790" s="25"/>
      <c r="E790" s="25" t="s">
        <v>1281</v>
      </c>
      <c r="F790" s="27">
        <v>41407</v>
      </c>
      <c r="G790" s="25" t="s">
        <v>1981</v>
      </c>
    </row>
    <row r="791" spans="1:7" x14ac:dyDescent="0.35">
      <c r="A791" s="38">
        <v>37480</v>
      </c>
      <c r="B791" s="28" t="s">
        <v>2254</v>
      </c>
      <c r="C791" s="25" t="s">
        <v>16</v>
      </c>
      <c r="D791" s="25"/>
      <c r="E791" s="25" t="s">
        <v>1281</v>
      </c>
      <c r="F791" s="27">
        <v>41562</v>
      </c>
      <c r="G791" s="25" t="s">
        <v>1981</v>
      </c>
    </row>
    <row r="792" spans="1:7" x14ac:dyDescent="0.35">
      <c r="A792" s="38">
        <v>37490</v>
      </c>
      <c r="B792" s="28" t="s">
        <v>2255</v>
      </c>
      <c r="C792" s="25" t="s">
        <v>16</v>
      </c>
      <c r="D792" s="25"/>
      <c r="E792" s="25" t="s">
        <v>1281</v>
      </c>
      <c r="F792" s="27">
        <v>41562</v>
      </c>
      <c r="G792" s="25" t="s">
        <v>1981</v>
      </c>
    </row>
    <row r="793" spans="1:7" x14ac:dyDescent="0.35">
      <c r="A793" s="38">
        <v>37600</v>
      </c>
      <c r="B793" s="28" t="s">
        <v>2256</v>
      </c>
      <c r="C793" s="25" t="s">
        <v>16</v>
      </c>
      <c r="D793" s="25"/>
      <c r="E793" s="25" t="s">
        <v>1281</v>
      </c>
      <c r="F793" s="27">
        <v>41562</v>
      </c>
      <c r="G793" s="25" t="s">
        <v>1981</v>
      </c>
    </row>
    <row r="794" spans="1:7" x14ac:dyDescent="0.35">
      <c r="A794" s="38">
        <v>37610</v>
      </c>
      <c r="B794" s="28" t="s">
        <v>2257</v>
      </c>
      <c r="C794" s="25" t="s">
        <v>16</v>
      </c>
      <c r="D794" s="25"/>
      <c r="E794" s="25" t="s">
        <v>1281</v>
      </c>
      <c r="F794" s="27">
        <v>41562</v>
      </c>
      <c r="G794" s="25" t="s">
        <v>1981</v>
      </c>
    </row>
    <row r="795" spans="1:7" x14ac:dyDescent="0.35">
      <c r="A795" s="38">
        <v>37620</v>
      </c>
      <c r="B795" s="28" t="s">
        <v>2258</v>
      </c>
      <c r="C795" s="25" t="s">
        <v>16</v>
      </c>
      <c r="D795" s="25"/>
      <c r="E795" s="25" t="s">
        <v>1281</v>
      </c>
      <c r="F795" s="27">
        <v>41562</v>
      </c>
      <c r="G795" s="25" t="s">
        <v>1981</v>
      </c>
    </row>
    <row r="796" spans="1:7" x14ac:dyDescent="0.35">
      <c r="A796" s="38">
        <v>37630</v>
      </c>
      <c r="B796" s="28" t="s">
        <v>2259</v>
      </c>
      <c r="C796" s="25" t="s">
        <v>16</v>
      </c>
      <c r="D796" s="25"/>
      <c r="E796" s="25" t="s">
        <v>1281</v>
      </c>
      <c r="F796" s="27">
        <v>41562</v>
      </c>
      <c r="G796" s="25" t="s">
        <v>1981</v>
      </c>
    </row>
    <row r="797" spans="1:7" x14ac:dyDescent="0.35">
      <c r="A797" s="38">
        <v>37640</v>
      </c>
      <c r="B797" s="28" t="s">
        <v>2260</v>
      </c>
      <c r="C797" s="25" t="s">
        <v>16</v>
      </c>
      <c r="D797" s="25"/>
      <c r="E797" s="25" t="s">
        <v>1281</v>
      </c>
      <c r="F797" s="27">
        <v>41562</v>
      </c>
      <c r="G797" s="25" t="s">
        <v>1981</v>
      </c>
    </row>
    <row r="798" spans="1:7" x14ac:dyDescent="0.35">
      <c r="A798" s="38">
        <v>37650</v>
      </c>
      <c r="B798" s="28" t="s">
        <v>2261</v>
      </c>
      <c r="C798" s="25" t="s">
        <v>16</v>
      </c>
      <c r="D798" s="25"/>
      <c r="E798" s="25" t="s">
        <v>1281</v>
      </c>
      <c r="F798" s="27">
        <v>41562</v>
      </c>
      <c r="G798" s="25" t="s">
        <v>1981</v>
      </c>
    </row>
    <row r="799" spans="1:7" x14ac:dyDescent="0.35">
      <c r="A799" s="38">
        <v>37660</v>
      </c>
      <c r="B799" s="28" t="s">
        <v>2262</v>
      </c>
      <c r="C799" s="25" t="s">
        <v>16</v>
      </c>
      <c r="D799" s="25"/>
      <c r="E799" s="25" t="s">
        <v>1281</v>
      </c>
      <c r="F799" s="27">
        <v>41562</v>
      </c>
      <c r="G799" s="25" t="s">
        <v>1981</v>
      </c>
    </row>
    <row r="800" spans="1:7" x14ac:dyDescent="0.35">
      <c r="A800" s="38">
        <v>37670</v>
      </c>
      <c r="B800" s="28" t="s">
        <v>2263</v>
      </c>
      <c r="C800" s="25" t="s">
        <v>16</v>
      </c>
      <c r="D800" s="25"/>
      <c r="E800" s="25" t="s">
        <v>1281</v>
      </c>
      <c r="F800" s="27">
        <v>41562</v>
      </c>
      <c r="G800" s="25" t="s">
        <v>1981</v>
      </c>
    </row>
    <row r="801" spans="1:7" x14ac:dyDescent="0.35">
      <c r="A801" s="38">
        <v>37680</v>
      </c>
      <c r="B801" s="28" t="s">
        <v>2264</v>
      </c>
      <c r="C801" s="25" t="s">
        <v>16</v>
      </c>
      <c r="D801" s="25"/>
      <c r="E801" s="25" t="s">
        <v>1281</v>
      </c>
      <c r="F801" s="27">
        <v>41562</v>
      </c>
      <c r="G801" s="25" t="s">
        <v>1981</v>
      </c>
    </row>
    <row r="802" spans="1:7" x14ac:dyDescent="0.35">
      <c r="A802" s="38">
        <v>37690</v>
      </c>
      <c r="B802" s="28" t="s">
        <v>2265</v>
      </c>
      <c r="C802" s="25" t="s">
        <v>16</v>
      </c>
      <c r="D802" s="25"/>
      <c r="E802" s="25" t="s">
        <v>1281</v>
      </c>
      <c r="F802" s="27">
        <v>41562</v>
      </c>
      <c r="G802" s="25" t="s">
        <v>1981</v>
      </c>
    </row>
    <row r="803" spans="1:7" x14ac:dyDescent="0.35">
      <c r="A803" s="38">
        <v>37700</v>
      </c>
      <c r="B803" s="28" t="s">
        <v>2266</v>
      </c>
      <c r="C803" s="25" t="s">
        <v>16</v>
      </c>
      <c r="D803" s="25"/>
      <c r="E803" s="25" t="s">
        <v>1281</v>
      </c>
      <c r="F803" s="27">
        <v>41562</v>
      </c>
      <c r="G803" s="25" t="s">
        <v>1981</v>
      </c>
    </row>
    <row r="804" spans="1:7" x14ac:dyDescent="0.35">
      <c r="A804" s="38">
        <v>37710</v>
      </c>
      <c r="B804" s="28" t="s">
        <v>2267</v>
      </c>
      <c r="C804" s="25" t="s">
        <v>16</v>
      </c>
      <c r="D804" s="25"/>
      <c r="E804" s="25" t="s">
        <v>1281</v>
      </c>
      <c r="F804" s="27">
        <v>41562</v>
      </c>
      <c r="G804" s="25" t="s">
        <v>1981</v>
      </c>
    </row>
    <row r="805" spans="1:7" x14ac:dyDescent="0.35">
      <c r="A805" s="38">
        <v>37715</v>
      </c>
      <c r="B805" s="28" t="s">
        <v>2268</v>
      </c>
      <c r="C805" s="25" t="s">
        <v>16</v>
      </c>
      <c r="D805" s="25"/>
      <c r="E805" s="25" t="s">
        <v>1281</v>
      </c>
      <c r="F805" s="27">
        <v>41562</v>
      </c>
      <c r="G805" s="25" t="s">
        <v>1981</v>
      </c>
    </row>
    <row r="806" spans="1:7" x14ac:dyDescent="0.35">
      <c r="A806" s="38">
        <v>37716</v>
      </c>
      <c r="B806" s="28" t="s">
        <v>2269</v>
      </c>
      <c r="C806" s="25" t="s">
        <v>16</v>
      </c>
      <c r="D806" s="25"/>
      <c r="E806" s="25" t="s">
        <v>1281</v>
      </c>
      <c r="F806" s="27">
        <v>41562</v>
      </c>
      <c r="G806" s="25" t="s">
        <v>1981</v>
      </c>
    </row>
    <row r="807" spans="1:7" x14ac:dyDescent="0.35">
      <c r="A807" s="38">
        <v>37720</v>
      </c>
      <c r="B807" s="28" t="s">
        <v>2270</v>
      </c>
      <c r="C807" s="25" t="s">
        <v>16</v>
      </c>
      <c r="D807" s="25"/>
      <c r="E807" s="25" t="s">
        <v>1281</v>
      </c>
      <c r="F807" s="27">
        <v>41562</v>
      </c>
      <c r="G807" s="25" t="s">
        <v>1981</v>
      </c>
    </row>
    <row r="808" spans="1:7" x14ac:dyDescent="0.35">
      <c r="A808" s="38">
        <v>37900</v>
      </c>
      <c r="B808" s="28" t="s">
        <v>2271</v>
      </c>
      <c r="C808" s="25" t="s">
        <v>16</v>
      </c>
      <c r="D808" s="25"/>
      <c r="E808" s="25" t="s">
        <v>1281</v>
      </c>
      <c r="F808" s="27">
        <v>41562</v>
      </c>
      <c r="G808" s="25" t="s">
        <v>1981</v>
      </c>
    </row>
    <row r="809" spans="1:7" x14ac:dyDescent="0.35">
      <c r="A809" s="38">
        <v>37910</v>
      </c>
      <c r="B809" s="28" t="s">
        <v>2272</v>
      </c>
      <c r="C809" s="25" t="s">
        <v>16</v>
      </c>
      <c r="D809" s="25"/>
      <c r="E809" s="25" t="s">
        <v>1281</v>
      </c>
      <c r="F809" s="27">
        <v>41562</v>
      </c>
      <c r="G809" s="25" t="s">
        <v>1981</v>
      </c>
    </row>
    <row r="810" spans="1:7" x14ac:dyDescent="0.35">
      <c r="A810" s="38">
        <v>37990</v>
      </c>
      <c r="B810" s="28" t="s">
        <v>2273</v>
      </c>
      <c r="C810" s="25" t="s">
        <v>16</v>
      </c>
      <c r="D810" s="25"/>
      <c r="E810" s="25" t="s">
        <v>1281</v>
      </c>
      <c r="F810" s="27">
        <v>41768</v>
      </c>
      <c r="G810" s="25" t="s">
        <v>1981</v>
      </c>
    </row>
    <row r="811" spans="1:7" x14ac:dyDescent="0.35">
      <c r="A811" s="38">
        <v>38000</v>
      </c>
      <c r="B811" s="28" t="s">
        <v>2274</v>
      </c>
      <c r="C811" s="25" t="s">
        <v>16</v>
      </c>
      <c r="D811" s="25"/>
      <c r="E811" s="25" t="s">
        <v>1281</v>
      </c>
      <c r="F811" s="27">
        <v>41562</v>
      </c>
      <c r="G811" s="25" t="s">
        <v>1981</v>
      </c>
    </row>
    <row r="812" spans="1:7" x14ac:dyDescent="0.35">
      <c r="A812" s="38">
        <v>38100</v>
      </c>
      <c r="B812" s="28" t="s">
        <v>2275</v>
      </c>
      <c r="C812" s="25" t="s">
        <v>16</v>
      </c>
      <c r="D812" s="25"/>
      <c r="E812" s="25" t="s">
        <v>1281</v>
      </c>
      <c r="F812" s="27">
        <v>41562</v>
      </c>
      <c r="G812" s="25" t="s">
        <v>1981</v>
      </c>
    </row>
    <row r="813" spans="1:7" x14ac:dyDescent="0.35">
      <c r="A813" s="38">
        <v>38110</v>
      </c>
      <c r="B813" s="28" t="s">
        <v>2276</v>
      </c>
      <c r="C813" s="25" t="s">
        <v>16</v>
      </c>
      <c r="D813" s="25"/>
      <c r="E813" s="25" t="s">
        <v>1281</v>
      </c>
      <c r="F813" s="27">
        <v>41562</v>
      </c>
      <c r="G813" s="25" t="s">
        <v>1981</v>
      </c>
    </row>
    <row r="814" spans="1:7" x14ac:dyDescent="0.35">
      <c r="A814" s="38">
        <v>38120</v>
      </c>
      <c r="B814" s="28" t="s">
        <v>2277</v>
      </c>
      <c r="C814" s="25" t="s">
        <v>16</v>
      </c>
      <c r="D814" s="25"/>
      <c r="E814" s="25" t="s">
        <v>1281</v>
      </c>
      <c r="F814" s="27">
        <v>41562</v>
      </c>
      <c r="G814" s="25" t="s">
        <v>1981</v>
      </c>
    </row>
    <row r="815" spans="1:7" x14ac:dyDescent="0.35">
      <c r="A815" s="38">
        <v>38190</v>
      </c>
      <c r="B815" s="28" t="s">
        <v>2278</v>
      </c>
      <c r="C815" s="25" t="s">
        <v>16</v>
      </c>
      <c r="D815" s="25"/>
      <c r="E815" s="25" t="s">
        <v>1281</v>
      </c>
      <c r="F815" s="27">
        <v>41562</v>
      </c>
      <c r="G815" s="25" t="s">
        <v>1981</v>
      </c>
    </row>
    <row r="816" spans="1:7" x14ac:dyDescent="0.35">
      <c r="A816" s="38">
        <v>38330</v>
      </c>
      <c r="B816" s="28" t="s">
        <v>2279</v>
      </c>
      <c r="C816" s="25" t="s">
        <v>16</v>
      </c>
      <c r="D816" s="25"/>
      <c r="E816" s="25" t="s">
        <v>1281</v>
      </c>
      <c r="F816" s="27">
        <v>41562</v>
      </c>
      <c r="G816" s="25" t="s">
        <v>1981</v>
      </c>
    </row>
    <row r="817" spans="1:7" x14ac:dyDescent="0.35">
      <c r="A817" s="38">
        <v>38340</v>
      </c>
      <c r="B817" s="28" t="s">
        <v>2280</v>
      </c>
      <c r="C817" s="25" t="s">
        <v>16</v>
      </c>
      <c r="D817" s="25"/>
      <c r="E817" s="25" t="s">
        <v>1281</v>
      </c>
      <c r="F817" s="27">
        <v>41562</v>
      </c>
      <c r="G817" s="25" t="s">
        <v>1981</v>
      </c>
    </row>
    <row r="818" spans="1:7" x14ac:dyDescent="0.35">
      <c r="A818" s="38">
        <v>38345</v>
      </c>
      <c r="B818" s="28" t="s">
        <v>2281</v>
      </c>
      <c r="C818" s="25" t="s">
        <v>16</v>
      </c>
      <c r="D818" s="25"/>
      <c r="E818" s="25" t="s">
        <v>1281</v>
      </c>
      <c r="F818" s="27">
        <v>41562</v>
      </c>
      <c r="G818" s="25" t="s">
        <v>1981</v>
      </c>
    </row>
    <row r="819" spans="1:7" x14ac:dyDescent="0.35">
      <c r="A819" s="38">
        <v>38350</v>
      </c>
      <c r="B819" s="28" t="s">
        <v>2282</v>
      </c>
      <c r="C819" s="25" t="s">
        <v>16</v>
      </c>
      <c r="D819" s="25"/>
      <c r="E819" s="25" t="s">
        <v>1281</v>
      </c>
      <c r="F819" s="27">
        <v>41562</v>
      </c>
      <c r="G819" s="25" t="s">
        <v>1981</v>
      </c>
    </row>
    <row r="820" spans="1:7" x14ac:dyDescent="0.35">
      <c r="A820" s="38">
        <v>38351</v>
      </c>
      <c r="B820" s="28" t="s">
        <v>2283</v>
      </c>
      <c r="C820" s="25" t="s">
        <v>16</v>
      </c>
      <c r="D820" s="25"/>
      <c r="E820" s="25" t="s">
        <v>1281</v>
      </c>
      <c r="F820" s="27">
        <v>41562</v>
      </c>
      <c r="G820" s="25" t="s">
        <v>1981</v>
      </c>
    </row>
    <row r="821" spans="1:7" x14ac:dyDescent="0.35">
      <c r="A821" s="38">
        <v>38352</v>
      </c>
      <c r="B821" s="28" t="s">
        <v>2284</v>
      </c>
      <c r="C821" s="25" t="s">
        <v>16</v>
      </c>
      <c r="D821" s="25"/>
      <c r="E821" s="25" t="s">
        <v>1281</v>
      </c>
      <c r="F821" s="27">
        <v>41562</v>
      </c>
      <c r="G821" s="25" t="s">
        <v>1981</v>
      </c>
    </row>
    <row r="822" spans="1:7" x14ac:dyDescent="0.35">
      <c r="A822" s="38">
        <v>38353</v>
      </c>
      <c r="B822" s="28" t="s">
        <v>2285</v>
      </c>
      <c r="C822" s="25" t="s">
        <v>16</v>
      </c>
      <c r="D822" s="25"/>
      <c r="E822" s="25" t="s">
        <v>1281</v>
      </c>
      <c r="F822" s="27">
        <v>41562</v>
      </c>
      <c r="G822" s="25" t="s">
        <v>1981</v>
      </c>
    </row>
    <row r="823" spans="1:7" x14ac:dyDescent="0.35">
      <c r="A823" s="38">
        <v>38354</v>
      </c>
      <c r="B823" s="28" t="s">
        <v>2286</v>
      </c>
      <c r="C823" s="25" t="s">
        <v>16</v>
      </c>
      <c r="D823" s="25"/>
      <c r="E823" s="25" t="s">
        <v>1281</v>
      </c>
      <c r="F823" s="27">
        <v>41562</v>
      </c>
      <c r="G823" s="25" t="s">
        <v>1981</v>
      </c>
    </row>
    <row r="824" spans="1:7" x14ac:dyDescent="0.35">
      <c r="A824" s="38">
        <v>38355</v>
      </c>
      <c r="B824" s="28" t="s">
        <v>2287</v>
      </c>
      <c r="C824" s="25" t="s">
        <v>16</v>
      </c>
      <c r="D824" s="25"/>
      <c r="E824" s="25" t="s">
        <v>1281</v>
      </c>
      <c r="F824" s="27">
        <v>41562</v>
      </c>
      <c r="G824" s="25" t="s">
        <v>1981</v>
      </c>
    </row>
    <row r="825" spans="1:7" x14ac:dyDescent="0.35">
      <c r="A825" s="38">
        <v>38356</v>
      </c>
      <c r="B825" s="28" t="s">
        <v>2288</v>
      </c>
      <c r="C825" s="25" t="s">
        <v>16</v>
      </c>
      <c r="D825" s="25"/>
      <c r="E825" s="25" t="s">
        <v>1281</v>
      </c>
      <c r="F825" s="27">
        <v>41562</v>
      </c>
      <c r="G825" s="25" t="s">
        <v>1981</v>
      </c>
    </row>
    <row r="826" spans="1:7" x14ac:dyDescent="0.35">
      <c r="A826" s="38">
        <v>38357</v>
      </c>
      <c r="B826" s="28" t="s">
        <v>2289</v>
      </c>
      <c r="C826" s="25" t="s">
        <v>16</v>
      </c>
      <c r="D826" s="25"/>
      <c r="E826" s="25" t="s">
        <v>1281</v>
      </c>
      <c r="F826" s="27">
        <v>41562</v>
      </c>
      <c r="G826" s="25" t="s">
        <v>1981</v>
      </c>
    </row>
    <row r="827" spans="1:7" x14ac:dyDescent="0.35">
      <c r="A827" s="38">
        <v>38360</v>
      </c>
      <c r="B827" s="28" t="s">
        <v>2290</v>
      </c>
      <c r="C827" s="25" t="s">
        <v>16</v>
      </c>
      <c r="D827" s="25"/>
      <c r="E827" s="25" t="s">
        <v>1281</v>
      </c>
      <c r="F827" s="27">
        <v>41562</v>
      </c>
      <c r="G827" s="25" t="s">
        <v>1981</v>
      </c>
    </row>
    <row r="828" spans="1:7" x14ac:dyDescent="0.35">
      <c r="A828" s="38">
        <v>38370</v>
      </c>
      <c r="B828" s="28" t="s">
        <v>2291</v>
      </c>
      <c r="C828" s="25" t="s">
        <v>16</v>
      </c>
      <c r="D828" s="25"/>
      <c r="E828" s="25" t="s">
        <v>1281</v>
      </c>
      <c r="F828" s="27">
        <v>41562</v>
      </c>
      <c r="G828" s="25" t="s">
        <v>1981</v>
      </c>
    </row>
    <row r="829" spans="1:7" x14ac:dyDescent="0.35">
      <c r="A829" s="38">
        <v>38380</v>
      </c>
      <c r="B829" s="28" t="s">
        <v>2292</v>
      </c>
      <c r="C829" s="25" t="s">
        <v>16</v>
      </c>
      <c r="D829" s="25"/>
      <c r="E829" s="25" t="s">
        <v>1281</v>
      </c>
      <c r="F829" s="27">
        <v>41562</v>
      </c>
      <c r="G829" s="25" t="s">
        <v>1981</v>
      </c>
    </row>
    <row r="830" spans="1:7" x14ac:dyDescent="0.35">
      <c r="A830" s="38">
        <v>38400</v>
      </c>
      <c r="B830" s="28" t="s">
        <v>2293</v>
      </c>
      <c r="C830" s="25" t="s">
        <v>16</v>
      </c>
      <c r="D830" s="25"/>
      <c r="E830" s="25" t="s">
        <v>1281</v>
      </c>
      <c r="F830" s="27">
        <v>41562</v>
      </c>
      <c r="G830" s="25" t="s">
        <v>1981</v>
      </c>
    </row>
    <row r="831" spans="1:7" x14ac:dyDescent="0.35">
      <c r="A831" s="38">
        <v>38410</v>
      </c>
      <c r="B831" s="28" t="s">
        <v>2294</v>
      </c>
      <c r="C831" s="25" t="s">
        <v>16</v>
      </c>
      <c r="D831" s="25"/>
      <c r="E831" s="25" t="s">
        <v>1281</v>
      </c>
      <c r="F831" s="27">
        <v>41562</v>
      </c>
      <c r="G831" s="25" t="s">
        <v>1981</v>
      </c>
    </row>
    <row r="832" spans="1:7" x14ac:dyDescent="0.35">
      <c r="A832" s="38">
        <v>38420</v>
      </c>
      <c r="B832" s="28" t="s">
        <v>2295</v>
      </c>
      <c r="C832" s="25" t="s">
        <v>16</v>
      </c>
      <c r="D832" s="25"/>
      <c r="E832" s="25" t="s">
        <v>1281</v>
      </c>
      <c r="F832" s="27">
        <v>41562</v>
      </c>
      <c r="G832" s="25" t="s">
        <v>1981</v>
      </c>
    </row>
    <row r="833" spans="1:7" x14ac:dyDescent="0.35">
      <c r="A833" s="38">
        <v>38430</v>
      </c>
      <c r="B833" s="28" t="s">
        <v>2296</v>
      </c>
      <c r="C833" s="25" t="s">
        <v>16</v>
      </c>
      <c r="D833" s="25"/>
      <c r="E833" s="25" t="s">
        <v>1281</v>
      </c>
      <c r="F833" s="27">
        <v>41562</v>
      </c>
      <c r="G833" s="25" t="s">
        <v>1981</v>
      </c>
    </row>
    <row r="834" spans="1:7" x14ac:dyDescent="0.35">
      <c r="A834" s="38">
        <v>38440</v>
      </c>
      <c r="B834" s="28" t="s">
        <v>2297</v>
      </c>
      <c r="C834" s="25" t="s">
        <v>16</v>
      </c>
      <c r="D834" s="25"/>
      <c r="E834" s="25" t="s">
        <v>1281</v>
      </c>
      <c r="F834" s="27">
        <v>41562</v>
      </c>
      <c r="G834" s="25" t="s">
        <v>1981</v>
      </c>
    </row>
    <row r="835" spans="1:7" x14ac:dyDescent="0.35">
      <c r="A835" s="38">
        <v>39000</v>
      </c>
      <c r="B835" s="28" t="s">
        <v>2298</v>
      </c>
      <c r="C835" s="25" t="s">
        <v>16</v>
      </c>
      <c r="D835" s="25"/>
      <c r="E835" s="25" t="s">
        <v>1281</v>
      </c>
      <c r="F835" s="27">
        <v>42558</v>
      </c>
      <c r="G835" s="25" t="s">
        <v>1981</v>
      </c>
    </row>
    <row r="836" spans="1:7" x14ac:dyDescent="0.35">
      <c r="A836" s="38">
        <v>39100</v>
      </c>
      <c r="B836" s="28" t="s">
        <v>2299</v>
      </c>
      <c r="C836" s="25" t="s">
        <v>16</v>
      </c>
      <c r="D836" s="25"/>
      <c r="E836" s="25" t="s">
        <v>1281</v>
      </c>
      <c r="F836" s="27">
        <v>42558</v>
      </c>
      <c r="G836" s="25" t="s">
        <v>1981</v>
      </c>
    </row>
    <row r="837" spans="1:7" x14ac:dyDescent="0.35">
      <c r="A837" s="38">
        <v>50130</v>
      </c>
      <c r="B837" s="28" t="s">
        <v>2300</v>
      </c>
      <c r="C837" s="25" t="s">
        <v>16</v>
      </c>
      <c r="D837" s="25"/>
      <c r="E837" s="25" t="s">
        <v>1281</v>
      </c>
      <c r="F837" s="27">
        <v>41561</v>
      </c>
      <c r="G837" s="25" t="s">
        <v>1981</v>
      </c>
    </row>
    <row r="838" spans="1:7" x14ac:dyDescent="0.35">
      <c r="A838" s="38">
        <v>50200</v>
      </c>
      <c r="B838" s="28" t="s">
        <v>2301</v>
      </c>
      <c r="C838" s="25" t="s">
        <v>16</v>
      </c>
      <c r="D838" s="25"/>
      <c r="E838" s="25" t="s">
        <v>1281</v>
      </c>
      <c r="F838" s="27">
        <v>41561</v>
      </c>
      <c r="G838" s="25" t="s">
        <v>1981</v>
      </c>
    </row>
    <row r="839" spans="1:7" x14ac:dyDescent="0.35">
      <c r="A839" s="38">
        <v>50205</v>
      </c>
      <c r="B839" s="28" t="s">
        <v>2302</v>
      </c>
      <c r="C839" s="25" t="s">
        <v>16</v>
      </c>
      <c r="D839" s="25"/>
      <c r="E839" s="25" t="s">
        <v>1281</v>
      </c>
      <c r="F839" s="27">
        <v>41561</v>
      </c>
      <c r="G839" s="25" t="s">
        <v>1981</v>
      </c>
    </row>
    <row r="840" spans="1:7" x14ac:dyDescent="0.35">
      <c r="A840" s="38">
        <v>50210</v>
      </c>
      <c r="B840" s="28" t="s">
        <v>2303</v>
      </c>
      <c r="C840" s="25" t="s">
        <v>16</v>
      </c>
      <c r="D840" s="25"/>
      <c r="E840" s="25" t="s">
        <v>1281</v>
      </c>
      <c r="F840" s="27">
        <v>41561</v>
      </c>
      <c r="G840" s="25" t="s">
        <v>1981</v>
      </c>
    </row>
    <row r="841" spans="1:7" x14ac:dyDescent="0.35">
      <c r="A841" s="38">
        <v>50220</v>
      </c>
      <c r="B841" s="28" t="s">
        <v>2304</v>
      </c>
      <c r="C841" s="25" t="s">
        <v>16</v>
      </c>
      <c r="D841" s="25"/>
      <c r="E841" s="25" t="s">
        <v>1281</v>
      </c>
      <c r="F841" s="27">
        <v>41561</v>
      </c>
      <c r="G841" s="25" t="s">
        <v>1981</v>
      </c>
    </row>
    <row r="842" spans="1:7" x14ac:dyDescent="0.35">
      <c r="A842" s="38">
        <v>50230</v>
      </c>
      <c r="B842" s="28" t="s">
        <v>2305</v>
      </c>
      <c r="C842" s="25" t="s">
        <v>16</v>
      </c>
      <c r="D842" s="25"/>
      <c r="E842" s="25" t="s">
        <v>1281</v>
      </c>
      <c r="F842" s="27">
        <v>41561</v>
      </c>
      <c r="G842" s="25" t="s">
        <v>1981</v>
      </c>
    </row>
    <row r="843" spans="1:7" x14ac:dyDescent="0.35">
      <c r="A843" s="38">
        <v>50240</v>
      </c>
      <c r="B843" s="28" t="s">
        <v>2306</v>
      </c>
      <c r="C843" s="25" t="s">
        <v>16</v>
      </c>
      <c r="D843" s="25"/>
      <c r="E843" s="25" t="s">
        <v>1281</v>
      </c>
      <c r="F843" s="27">
        <v>41561</v>
      </c>
      <c r="G843" s="25" t="s">
        <v>1981</v>
      </c>
    </row>
    <row r="844" spans="1:7" x14ac:dyDescent="0.35">
      <c r="A844" s="38">
        <v>50250</v>
      </c>
      <c r="B844" s="28" t="s">
        <v>2307</v>
      </c>
      <c r="C844" s="25" t="s">
        <v>16</v>
      </c>
      <c r="D844" s="25"/>
      <c r="E844" s="25" t="s">
        <v>1281</v>
      </c>
      <c r="F844" s="27">
        <v>41561</v>
      </c>
      <c r="G844" s="25" t="s">
        <v>1981</v>
      </c>
    </row>
    <row r="845" spans="1:7" x14ac:dyDescent="0.35">
      <c r="A845" s="38">
        <v>50270</v>
      </c>
      <c r="B845" s="28" t="s">
        <v>2308</v>
      </c>
      <c r="C845" s="25" t="s">
        <v>16</v>
      </c>
      <c r="D845" s="25"/>
      <c r="E845" s="25" t="s">
        <v>1281</v>
      </c>
      <c r="F845" s="27">
        <v>41561</v>
      </c>
      <c r="G845" s="25" t="s">
        <v>1981</v>
      </c>
    </row>
    <row r="846" spans="1:7" x14ac:dyDescent="0.35">
      <c r="A846" s="38">
        <v>50280</v>
      </c>
      <c r="B846" s="28" t="s">
        <v>2309</v>
      </c>
      <c r="C846" s="25" t="s">
        <v>16</v>
      </c>
      <c r="D846" s="25"/>
      <c r="E846" s="25" t="s">
        <v>1281</v>
      </c>
      <c r="F846" s="27">
        <v>41561</v>
      </c>
      <c r="G846" s="25" t="s">
        <v>1981</v>
      </c>
    </row>
    <row r="847" spans="1:7" x14ac:dyDescent="0.35">
      <c r="A847" s="38">
        <v>50290</v>
      </c>
      <c r="B847" s="28" t="s">
        <v>2310</v>
      </c>
      <c r="C847" s="25" t="s">
        <v>16</v>
      </c>
      <c r="D847" s="25"/>
      <c r="E847" s="25" t="s">
        <v>1281</v>
      </c>
      <c r="F847" s="27">
        <v>41561</v>
      </c>
      <c r="G847" s="25" t="s">
        <v>1981</v>
      </c>
    </row>
    <row r="848" spans="1:7" x14ac:dyDescent="0.35">
      <c r="A848" s="38">
        <v>50295</v>
      </c>
      <c r="B848" s="28" t="s">
        <v>2311</v>
      </c>
      <c r="C848" s="25" t="s">
        <v>16</v>
      </c>
      <c r="D848" s="25"/>
      <c r="E848" s="25" t="s">
        <v>1281</v>
      </c>
      <c r="F848" s="27">
        <v>41561</v>
      </c>
      <c r="G848" s="25" t="s">
        <v>1981</v>
      </c>
    </row>
    <row r="849" spans="1:7" x14ac:dyDescent="0.35">
      <c r="A849" s="38">
        <v>50500</v>
      </c>
      <c r="B849" s="28" t="s">
        <v>2312</v>
      </c>
      <c r="C849" s="25" t="s">
        <v>16</v>
      </c>
      <c r="D849" s="25"/>
      <c r="E849" s="25" t="s">
        <v>1281</v>
      </c>
      <c r="F849" s="27">
        <v>41561</v>
      </c>
      <c r="G849" s="25" t="s">
        <v>1981</v>
      </c>
    </row>
    <row r="850" spans="1:7" x14ac:dyDescent="0.35">
      <c r="A850" s="38">
        <v>50510</v>
      </c>
      <c r="B850" s="28" t="s">
        <v>2313</v>
      </c>
      <c r="C850" s="25" t="s">
        <v>16</v>
      </c>
      <c r="D850" s="25"/>
      <c r="E850" s="25" t="s">
        <v>1281</v>
      </c>
      <c r="F850" s="27">
        <v>41561</v>
      </c>
      <c r="G850" s="25" t="s">
        <v>1981</v>
      </c>
    </row>
    <row r="851" spans="1:7" x14ac:dyDescent="0.35">
      <c r="A851" s="38">
        <v>50520</v>
      </c>
      <c r="B851" s="28" t="s">
        <v>2314</v>
      </c>
      <c r="C851" s="25" t="s">
        <v>16</v>
      </c>
      <c r="D851" s="25"/>
      <c r="E851" s="25" t="s">
        <v>1281</v>
      </c>
      <c r="F851" s="27">
        <v>41561</v>
      </c>
      <c r="G851" s="25" t="s">
        <v>1981</v>
      </c>
    </row>
    <row r="852" spans="1:7" x14ac:dyDescent="0.35">
      <c r="A852" s="38">
        <v>50530</v>
      </c>
      <c r="B852" s="28" t="s">
        <v>2315</v>
      </c>
      <c r="C852" s="25" t="s">
        <v>16</v>
      </c>
      <c r="D852" s="25"/>
      <c r="E852" s="25" t="s">
        <v>1281</v>
      </c>
      <c r="F852" s="27">
        <v>41561</v>
      </c>
      <c r="G852" s="25" t="s">
        <v>1981</v>
      </c>
    </row>
    <row r="853" spans="1:7" x14ac:dyDescent="0.35">
      <c r="A853" s="38">
        <v>50540</v>
      </c>
      <c r="B853" s="28" t="s">
        <v>2316</v>
      </c>
      <c r="C853" s="25" t="s">
        <v>16</v>
      </c>
      <c r="D853" s="25"/>
      <c r="E853" s="25" t="s">
        <v>1281</v>
      </c>
      <c r="F853" s="27">
        <v>41561</v>
      </c>
      <c r="G853" s="25" t="s">
        <v>1981</v>
      </c>
    </row>
    <row r="854" spans="1:7" x14ac:dyDescent="0.35">
      <c r="A854" s="38">
        <v>50550</v>
      </c>
      <c r="B854" s="28" t="s">
        <v>2317</v>
      </c>
      <c r="C854" s="25" t="s">
        <v>16</v>
      </c>
      <c r="D854" s="25"/>
      <c r="E854" s="25" t="s">
        <v>1281</v>
      </c>
      <c r="F854" s="27">
        <v>41561</v>
      </c>
      <c r="G854" s="25" t="s">
        <v>1981</v>
      </c>
    </row>
    <row r="855" spans="1:7" x14ac:dyDescent="0.35">
      <c r="A855" s="38">
        <v>50560</v>
      </c>
      <c r="B855" s="28" t="s">
        <v>2318</v>
      </c>
      <c r="C855" s="25" t="s">
        <v>16</v>
      </c>
      <c r="D855" s="25"/>
      <c r="E855" s="25" t="s">
        <v>1281</v>
      </c>
      <c r="F855" s="27">
        <v>41561</v>
      </c>
      <c r="G855" s="25" t="s">
        <v>1981</v>
      </c>
    </row>
    <row r="856" spans="1:7" x14ac:dyDescent="0.35">
      <c r="A856" s="38">
        <v>50570</v>
      </c>
      <c r="B856" s="28" t="s">
        <v>2319</v>
      </c>
      <c r="C856" s="25" t="s">
        <v>16</v>
      </c>
      <c r="D856" s="25"/>
      <c r="E856" s="25" t="s">
        <v>1281</v>
      </c>
      <c r="F856" s="27">
        <v>41561</v>
      </c>
      <c r="G856" s="25" t="s">
        <v>1981</v>
      </c>
    </row>
    <row r="857" spans="1:7" x14ac:dyDescent="0.35">
      <c r="A857" s="38">
        <v>50580</v>
      </c>
      <c r="B857" s="28" t="s">
        <v>2320</v>
      </c>
      <c r="C857" s="25" t="s">
        <v>16</v>
      </c>
      <c r="D857" s="25"/>
      <c r="E857" s="25" t="s">
        <v>1281</v>
      </c>
      <c r="F857" s="27">
        <v>41561</v>
      </c>
      <c r="G857" s="25" t="s">
        <v>1981</v>
      </c>
    </row>
    <row r="858" spans="1:7" x14ac:dyDescent="0.35">
      <c r="A858" s="38">
        <v>50590</v>
      </c>
      <c r="B858" s="28" t="s">
        <v>2321</v>
      </c>
      <c r="C858" s="25" t="s">
        <v>16</v>
      </c>
      <c r="D858" s="25"/>
      <c r="E858" s="25" t="s">
        <v>1281</v>
      </c>
      <c r="F858" s="27">
        <v>41561</v>
      </c>
      <c r="G858" s="25" t="s">
        <v>1981</v>
      </c>
    </row>
    <row r="859" spans="1:7" x14ac:dyDescent="0.35">
      <c r="A859" s="38">
        <v>50600</v>
      </c>
      <c r="B859" s="28" t="s">
        <v>2322</v>
      </c>
      <c r="C859" s="25" t="s">
        <v>16</v>
      </c>
      <c r="D859" s="25"/>
      <c r="E859" s="25" t="s">
        <v>1281</v>
      </c>
      <c r="F859" s="27">
        <v>41561</v>
      </c>
      <c r="G859" s="25" t="s">
        <v>1981</v>
      </c>
    </row>
    <row r="860" spans="1:7" x14ac:dyDescent="0.35">
      <c r="A860" s="38">
        <v>50610</v>
      </c>
      <c r="B860" s="28" t="s">
        <v>2323</v>
      </c>
      <c r="C860" s="25" t="s">
        <v>16</v>
      </c>
      <c r="D860" s="25"/>
      <c r="E860" s="25" t="s">
        <v>1281</v>
      </c>
      <c r="F860" s="27">
        <v>41561</v>
      </c>
      <c r="G860" s="25" t="s">
        <v>1981</v>
      </c>
    </row>
    <row r="861" spans="1:7" x14ac:dyDescent="0.35">
      <c r="A861" s="38">
        <v>50620</v>
      </c>
      <c r="B861" s="28" t="s">
        <v>2324</v>
      </c>
      <c r="C861" s="25" t="s">
        <v>16</v>
      </c>
      <c r="D861" s="25"/>
      <c r="E861" s="25" t="s">
        <v>1281</v>
      </c>
      <c r="F861" s="27">
        <v>41561</v>
      </c>
      <c r="G861" s="25" t="s">
        <v>1981</v>
      </c>
    </row>
    <row r="862" spans="1:7" x14ac:dyDescent="0.35">
      <c r="A862" s="38">
        <v>50980</v>
      </c>
      <c r="B862" s="28" t="s">
        <v>2325</v>
      </c>
      <c r="C862" s="25" t="s">
        <v>16</v>
      </c>
      <c r="D862" s="25"/>
      <c r="E862" s="25" t="s">
        <v>1281</v>
      </c>
      <c r="F862" s="27">
        <v>41561</v>
      </c>
      <c r="G862" s="25" t="s">
        <v>1981</v>
      </c>
    </row>
    <row r="863" spans="1:7" x14ac:dyDescent="0.35">
      <c r="A863" s="38">
        <v>51000</v>
      </c>
      <c r="B863" s="28" t="s">
        <v>2326</v>
      </c>
      <c r="C863" s="25" t="s">
        <v>16</v>
      </c>
      <c r="D863" s="25"/>
      <c r="E863" s="25" t="s">
        <v>1281</v>
      </c>
      <c r="F863" s="27">
        <v>41561</v>
      </c>
      <c r="G863" s="25" t="s">
        <v>1981</v>
      </c>
    </row>
    <row r="864" spans="1:7" x14ac:dyDescent="0.35">
      <c r="A864" s="38">
        <v>51010</v>
      </c>
      <c r="B864" s="28" t="s">
        <v>2327</v>
      </c>
      <c r="C864" s="25" t="s">
        <v>16</v>
      </c>
      <c r="D864" s="25"/>
      <c r="E864" s="25" t="s">
        <v>1281</v>
      </c>
      <c r="F864" s="27">
        <v>41561</v>
      </c>
      <c r="G864" s="25" t="s">
        <v>1981</v>
      </c>
    </row>
    <row r="865" spans="1:7" x14ac:dyDescent="0.35">
      <c r="A865" s="38">
        <v>51020</v>
      </c>
      <c r="B865" s="28" t="s">
        <v>2328</v>
      </c>
      <c r="C865" s="25" t="s">
        <v>16</v>
      </c>
      <c r="D865" s="25"/>
      <c r="E865" s="25" t="s">
        <v>1281</v>
      </c>
      <c r="F865" s="27">
        <v>42153</v>
      </c>
      <c r="G865" s="25" t="s">
        <v>1981</v>
      </c>
    </row>
    <row r="866" spans="1:7" x14ac:dyDescent="0.35">
      <c r="A866" s="38">
        <v>51110</v>
      </c>
      <c r="B866" s="28" t="s">
        <v>2329</v>
      </c>
      <c r="C866" s="25" t="s">
        <v>16</v>
      </c>
      <c r="D866" s="25"/>
      <c r="E866" s="25" t="s">
        <v>1281</v>
      </c>
      <c r="F866" s="27">
        <v>41561</v>
      </c>
      <c r="G866" s="25" t="s">
        <v>1981</v>
      </c>
    </row>
    <row r="867" spans="1:7" x14ac:dyDescent="0.35">
      <c r="A867" s="38">
        <v>51120</v>
      </c>
      <c r="B867" s="28" t="s">
        <v>2330</v>
      </c>
      <c r="C867" s="25" t="s">
        <v>16</v>
      </c>
      <c r="D867" s="25"/>
      <c r="E867" s="25" t="s">
        <v>1281</v>
      </c>
      <c r="F867" s="27">
        <v>41561</v>
      </c>
      <c r="G867" s="25" t="s">
        <v>1981</v>
      </c>
    </row>
    <row r="868" spans="1:7" x14ac:dyDescent="0.35">
      <c r="A868" s="38">
        <v>51205</v>
      </c>
      <c r="B868" s="28" t="s">
        <v>2331</v>
      </c>
      <c r="C868" s="25" t="s">
        <v>16</v>
      </c>
      <c r="D868" s="25"/>
      <c r="E868" s="25" t="s">
        <v>1281</v>
      </c>
      <c r="F868" s="27">
        <v>41561</v>
      </c>
      <c r="G868" s="25" t="s">
        <v>1981</v>
      </c>
    </row>
    <row r="869" spans="1:7" x14ac:dyDescent="0.35">
      <c r="A869" s="38">
        <v>51210</v>
      </c>
      <c r="B869" s="28" t="s">
        <v>2332</v>
      </c>
      <c r="C869" s="25" t="s">
        <v>16</v>
      </c>
      <c r="D869" s="25"/>
      <c r="E869" s="25" t="s">
        <v>1281</v>
      </c>
      <c r="F869" s="27">
        <v>41561</v>
      </c>
      <c r="G869" s="25" t="s">
        <v>1981</v>
      </c>
    </row>
    <row r="870" spans="1:7" x14ac:dyDescent="0.35">
      <c r="A870" s="38">
        <v>51215</v>
      </c>
      <c r="B870" s="28" t="s">
        <v>2333</v>
      </c>
      <c r="C870" s="25" t="s">
        <v>16</v>
      </c>
      <c r="D870" s="25"/>
      <c r="E870" s="25" t="s">
        <v>1281</v>
      </c>
      <c r="F870" s="27">
        <v>41561</v>
      </c>
      <c r="G870" s="25" t="s">
        <v>1981</v>
      </c>
    </row>
    <row r="871" spans="1:7" x14ac:dyDescent="0.35">
      <c r="A871" s="38">
        <v>51220</v>
      </c>
      <c r="B871" s="28" t="s">
        <v>2334</v>
      </c>
      <c r="C871" s="25" t="s">
        <v>16</v>
      </c>
      <c r="D871" s="25"/>
      <c r="E871" s="25" t="s">
        <v>1281</v>
      </c>
      <c r="F871" s="27">
        <v>41561</v>
      </c>
      <c r="G871" s="25" t="s">
        <v>1981</v>
      </c>
    </row>
    <row r="872" spans="1:7" x14ac:dyDescent="0.35">
      <c r="A872" s="38">
        <v>51225</v>
      </c>
      <c r="B872" s="28" t="s">
        <v>2335</v>
      </c>
      <c r="C872" s="25" t="s">
        <v>16</v>
      </c>
      <c r="D872" s="25"/>
      <c r="E872" s="25" t="s">
        <v>1281</v>
      </c>
      <c r="F872" s="27">
        <v>41561</v>
      </c>
      <c r="G872" s="25" t="s">
        <v>1981</v>
      </c>
    </row>
    <row r="873" spans="1:7" x14ac:dyDescent="0.35">
      <c r="A873" s="38">
        <v>51230</v>
      </c>
      <c r="B873" s="28" t="s">
        <v>2336</v>
      </c>
      <c r="C873" s="25" t="s">
        <v>16</v>
      </c>
      <c r="D873" s="25"/>
      <c r="E873" s="25" t="s">
        <v>1281</v>
      </c>
      <c r="F873" s="27">
        <v>41561</v>
      </c>
      <c r="G873" s="25" t="s">
        <v>1981</v>
      </c>
    </row>
    <row r="874" spans="1:7" x14ac:dyDescent="0.35">
      <c r="A874" s="38">
        <v>51231</v>
      </c>
      <c r="B874" s="28" t="s">
        <v>2337</v>
      </c>
      <c r="C874" s="25" t="s">
        <v>16</v>
      </c>
      <c r="D874" s="25"/>
      <c r="E874" s="25" t="s">
        <v>1281</v>
      </c>
      <c r="F874" s="27">
        <v>41561</v>
      </c>
      <c r="G874" s="25" t="s">
        <v>1981</v>
      </c>
    </row>
    <row r="875" spans="1:7" x14ac:dyDescent="0.35">
      <c r="A875" s="38">
        <v>51232</v>
      </c>
      <c r="B875" s="28" t="s">
        <v>2338</v>
      </c>
      <c r="C875" s="25" t="s">
        <v>16</v>
      </c>
      <c r="D875" s="25"/>
      <c r="E875" s="25" t="s">
        <v>1281</v>
      </c>
      <c r="F875" s="27">
        <v>41561</v>
      </c>
      <c r="G875" s="25" t="s">
        <v>1981</v>
      </c>
    </row>
    <row r="876" spans="1:7" x14ac:dyDescent="0.35">
      <c r="A876" s="38">
        <v>51233</v>
      </c>
      <c r="B876" s="28" t="s">
        <v>2339</v>
      </c>
      <c r="C876" s="25" t="s">
        <v>16</v>
      </c>
      <c r="D876" s="25"/>
      <c r="E876" s="25" t="s">
        <v>1281</v>
      </c>
      <c r="F876" s="27">
        <v>41561</v>
      </c>
      <c r="G876" s="25" t="s">
        <v>1981</v>
      </c>
    </row>
    <row r="877" spans="1:7" x14ac:dyDescent="0.35">
      <c r="A877" s="38">
        <v>51235</v>
      </c>
      <c r="B877" s="28" t="s">
        <v>2340</v>
      </c>
      <c r="C877" s="25" t="s">
        <v>16</v>
      </c>
      <c r="D877" s="25"/>
      <c r="E877" s="25" t="s">
        <v>1281</v>
      </c>
      <c r="F877" s="27">
        <v>41561</v>
      </c>
      <c r="G877" s="25" t="s">
        <v>1981</v>
      </c>
    </row>
    <row r="878" spans="1:7" x14ac:dyDescent="0.35">
      <c r="A878" s="38">
        <v>51240</v>
      </c>
      <c r="B878" s="28" t="s">
        <v>2341</v>
      </c>
      <c r="C878" s="25" t="s">
        <v>16</v>
      </c>
      <c r="D878" s="25"/>
      <c r="E878" s="25" t="s">
        <v>1281</v>
      </c>
      <c r="F878" s="27">
        <v>41561</v>
      </c>
      <c r="G878" s="25" t="s">
        <v>1981</v>
      </c>
    </row>
    <row r="879" spans="1:7" x14ac:dyDescent="0.35">
      <c r="A879" s="38">
        <v>51245</v>
      </c>
      <c r="B879" s="28" t="s">
        <v>2342</v>
      </c>
      <c r="C879" s="25" t="s">
        <v>16</v>
      </c>
      <c r="D879" s="25"/>
      <c r="E879" s="25" t="s">
        <v>1281</v>
      </c>
      <c r="F879" s="27">
        <v>41561</v>
      </c>
      <c r="G879" s="25" t="s">
        <v>1981</v>
      </c>
    </row>
    <row r="880" spans="1:7" x14ac:dyDescent="0.35">
      <c r="A880" s="38">
        <v>51246</v>
      </c>
      <c r="B880" s="28" t="s">
        <v>2343</v>
      </c>
      <c r="C880" s="25" t="s">
        <v>16</v>
      </c>
      <c r="D880" s="25"/>
      <c r="E880" s="25" t="s">
        <v>1281</v>
      </c>
      <c r="F880" s="27">
        <v>41561</v>
      </c>
      <c r="G880" s="25" t="s">
        <v>1981</v>
      </c>
    </row>
    <row r="881" spans="1:7" x14ac:dyDescent="0.35">
      <c r="A881" s="38">
        <v>51247</v>
      </c>
      <c r="B881" s="28" t="s">
        <v>2344</v>
      </c>
      <c r="C881" s="25" t="s">
        <v>16</v>
      </c>
      <c r="D881" s="25"/>
      <c r="E881" s="25" t="s">
        <v>1281</v>
      </c>
      <c r="F881" s="27">
        <v>41561</v>
      </c>
      <c r="G881" s="25" t="s">
        <v>1981</v>
      </c>
    </row>
    <row r="882" spans="1:7" x14ac:dyDescent="0.35">
      <c r="A882" s="38">
        <v>51248</v>
      </c>
      <c r="B882" s="28" t="s">
        <v>2345</v>
      </c>
      <c r="C882" s="25" t="s">
        <v>16</v>
      </c>
      <c r="D882" s="25"/>
      <c r="E882" s="25" t="s">
        <v>1281</v>
      </c>
      <c r="F882" s="27">
        <v>41561</v>
      </c>
      <c r="G882" s="25" t="s">
        <v>1981</v>
      </c>
    </row>
    <row r="883" spans="1:7" x14ac:dyDescent="0.35">
      <c r="A883" s="38">
        <v>51250</v>
      </c>
      <c r="B883" s="28" t="s">
        <v>2346</v>
      </c>
      <c r="C883" s="25" t="s">
        <v>16</v>
      </c>
      <c r="D883" s="25"/>
      <c r="E883" s="25" t="s">
        <v>1281</v>
      </c>
      <c r="F883" s="27">
        <v>41561</v>
      </c>
      <c r="G883" s="25" t="s">
        <v>1981</v>
      </c>
    </row>
    <row r="884" spans="1:7" x14ac:dyDescent="0.35">
      <c r="A884" s="38">
        <v>51251</v>
      </c>
      <c r="B884" s="28" t="s">
        <v>2347</v>
      </c>
      <c r="C884" s="25" t="s">
        <v>16</v>
      </c>
      <c r="D884" s="25"/>
      <c r="E884" s="25" t="s">
        <v>1281</v>
      </c>
      <c r="F884" s="27">
        <v>41561</v>
      </c>
      <c r="G884" s="25" t="s">
        <v>1981</v>
      </c>
    </row>
    <row r="885" spans="1:7" x14ac:dyDescent="0.35">
      <c r="A885" s="38">
        <v>51252</v>
      </c>
      <c r="B885" s="28" t="s">
        <v>2348</v>
      </c>
      <c r="C885" s="25" t="s">
        <v>16</v>
      </c>
      <c r="D885" s="25"/>
      <c r="E885" s="25" t="s">
        <v>1281</v>
      </c>
      <c r="F885" s="27">
        <v>41561</v>
      </c>
      <c r="G885" s="25" t="s">
        <v>1981</v>
      </c>
    </row>
    <row r="886" spans="1:7" x14ac:dyDescent="0.35">
      <c r="A886" s="38">
        <v>51253</v>
      </c>
      <c r="B886" s="28" t="s">
        <v>2349</v>
      </c>
      <c r="C886" s="25" t="s">
        <v>16</v>
      </c>
      <c r="D886" s="25"/>
      <c r="E886" s="25" t="s">
        <v>1281</v>
      </c>
      <c r="F886" s="27">
        <v>43082</v>
      </c>
      <c r="G886" s="25" t="s">
        <v>1981</v>
      </c>
    </row>
    <row r="887" spans="1:7" x14ac:dyDescent="0.35">
      <c r="A887" s="38">
        <v>51300</v>
      </c>
      <c r="B887" s="28" t="s">
        <v>2350</v>
      </c>
      <c r="C887" s="25" t="s">
        <v>16</v>
      </c>
      <c r="D887" s="25"/>
      <c r="E887" s="25" t="s">
        <v>1281</v>
      </c>
      <c r="F887" s="27">
        <v>41561</v>
      </c>
      <c r="G887" s="25" t="s">
        <v>1981</v>
      </c>
    </row>
    <row r="888" spans="1:7" x14ac:dyDescent="0.35">
      <c r="A888" s="38">
        <v>51305</v>
      </c>
      <c r="B888" s="28" t="s">
        <v>2351</v>
      </c>
      <c r="C888" s="25" t="s">
        <v>16</v>
      </c>
      <c r="D888" s="25"/>
      <c r="E888" s="25" t="s">
        <v>1281</v>
      </c>
      <c r="F888" s="27">
        <v>41561</v>
      </c>
      <c r="G888" s="25" t="s">
        <v>1981</v>
      </c>
    </row>
    <row r="889" spans="1:7" x14ac:dyDescent="0.35">
      <c r="A889" s="38">
        <v>51310</v>
      </c>
      <c r="B889" s="28" t="s">
        <v>2352</v>
      </c>
      <c r="C889" s="25" t="s">
        <v>16</v>
      </c>
      <c r="D889" s="25"/>
      <c r="E889" s="25" t="s">
        <v>1281</v>
      </c>
      <c r="F889" s="27">
        <v>41561</v>
      </c>
      <c r="G889" s="25" t="s">
        <v>1981</v>
      </c>
    </row>
    <row r="890" spans="1:7" x14ac:dyDescent="0.35">
      <c r="A890" s="38">
        <v>51315</v>
      </c>
      <c r="B890" s="28" t="s">
        <v>2353</v>
      </c>
      <c r="C890" s="25" t="s">
        <v>16</v>
      </c>
      <c r="D890" s="25"/>
      <c r="E890" s="25" t="s">
        <v>1281</v>
      </c>
      <c r="F890" s="27">
        <v>41561</v>
      </c>
      <c r="G890" s="25" t="s">
        <v>1981</v>
      </c>
    </row>
    <row r="891" spans="1:7" x14ac:dyDescent="0.35">
      <c r="A891" s="38">
        <v>51320</v>
      </c>
      <c r="B891" s="28" t="s">
        <v>2354</v>
      </c>
      <c r="C891" s="25" t="s">
        <v>16</v>
      </c>
      <c r="D891" s="25"/>
      <c r="E891" s="25" t="s">
        <v>1281</v>
      </c>
      <c r="F891" s="27">
        <v>41561</v>
      </c>
      <c r="G891" s="25" t="s">
        <v>1981</v>
      </c>
    </row>
    <row r="892" spans="1:7" x14ac:dyDescent="0.35">
      <c r="A892" s="38">
        <v>51335</v>
      </c>
      <c r="B892" s="28" t="s">
        <v>2355</v>
      </c>
      <c r="C892" s="25" t="s">
        <v>16</v>
      </c>
      <c r="D892" s="25"/>
      <c r="E892" s="25" t="s">
        <v>1281</v>
      </c>
      <c r="F892" s="27">
        <v>41561</v>
      </c>
      <c r="G892" s="25" t="s">
        <v>1981</v>
      </c>
    </row>
    <row r="893" spans="1:7" x14ac:dyDescent="0.35">
      <c r="A893" s="38">
        <v>51340</v>
      </c>
      <c r="B893" s="28" t="s">
        <v>2356</v>
      </c>
      <c r="C893" s="25" t="s">
        <v>16</v>
      </c>
      <c r="D893" s="25"/>
      <c r="E893" s="25" t="s">
        <v>1281</v>
      </c>
      <c r="F893" s="27">
        <v>41561</v>
      </c>
      <c r="G893" s="25" t="s">
        <v>1981</v>
      </c>
    </row>
    <row r="894" spans="1:7" x14ac:dyDescent="0.35">
      <c r="A894" s="38">
        <v>51345</v>
      </c>
      <c r="B894" s="28" t="s">
        <v>2357</v>
      </c>
      <c r="C894" s="25" t="s">
        <v>16</v>
      </c>
      <c r="D894" s="25"/>
      <c r="E894" s="25" t="s">
        <v>1281</v>
      </c>
      <c r="F894" s="27">
        <v>41561</v>
      </c>
      <c r="G894" s="25" t="s">
        <v>1981</v>
      </c>
    </row>
    <row r="895" spans="1:7" x14ac:dyDescent="0.35">
      <c r="A895" s="38">
        <v>51350</v>
      </c>
      <c r="B895" s="28" t="s">
        <v>2358</v>
      </c>
      <c r="C895" s="25" t="s">
        <v>16</v>
      </c>
      <c r="D895" s="25"/>
      <c r="E895" s="25" t="s">
        <v>1281</v>
      </c>
      <c r="F895" s="27">
        <v>41561</v>
      </c>
      <c r="G895" s="25" t="s">
        <v>1981</v>
      </c>
    </row>
    <row r="896" spans="1:7" x14ac:dyDescent="0.35">
      <c r="A896" s="38">
        <v>51360</v>
      </c>
      <c r="B896" s="28" t="s">
        <v>2359</v>
      </c>
      <c r="C896" s="25" t="s">
        <v>16</v>
      </c>
      <c r="D896" s="25"/>
      <c r="E896" s="25" t="s">
        <v>1281</v>
      </c>
      <c r="F896" s="27">
        <v>41561</v>
      </c>
      <c r="G896" s="25" t="s">
        <v>1981</v>
      </c>
    </row>
    <row r="897" spans="1:7" x14ac:dyDescent="0.35">
      <c r="A897" s="38">
        <v>51365</v>
      </c>
      <c r="B897" s="28" t="s">
        <v>2360</v>
      </c>
      <c r="C897" s="25" t="s">
        <v>16</v>
      </c>
      <c r="D897" s="25"/>
      <c r="E897" s="25" t="s">
        <v>1281</v>
      </c>
      <c r="F897" s="27">
        <v>41561</v>
      </c>
      <c r="G897" s="25" t="s">
        <v>1981</v>
      </c>
    </row>
    <row r="898" spans="1:7" x14ac:dyDescent="0.35">
      <c r="A898" s="38">
        <v>51370</v>
      </c>
      <c r="B898" s="28" t="s">
        <v>2361</v>
      </c>
      <c r="C898" s="25" t="s">
        <v>16</v>
      </c>
      <c r="D898" s="25"/>
      <c r="E898" s="25" t="s">
        <v>1281</v>
      </c>
      <c r="F898" s="27">
        <v>41561</v>
      </c>
      <c r="G898" s="25" t="s">
        <v>1981</v>
      </c>
    </row>
    <row r="899" spans="1:7" x14ac:dyDescent="0.35">
      <c r="A899" s="38">
        <v>51375</v>
      </c>
      <c r="B899" s="28" t="s">
        <v>2362</v>
      </c>
      <c r="C899" s="25" t="s">
        <v>16</v>
      </c>
      <c r="D899" s="25"/>
      <c r="E899" s="25" t="s">
        <v>1281</v>
      </c>
      <c r="F899" s="27">
        <v>41561</v>
      </c>
      <c r="G899" s="25" t="s">
        <v>1981</v>
      </c>
    </row>
    <row r="900" spans="1:7" x14ac:dyDescent="0.35">
      <c r="A900" s="38">
        <v>51380</v>
      </c>
      <c r="B900" s="28" t="s">
        <v>2363</v>
      </c>
      <c r="C900" s="25" t="s">
        <v>16</v>
      </c>
      <c r="D900" s="25"/>
      <c r="E900" s="25" t="s">
        <v>1281</v>
      </c>
      <c r="F900" s="27">
        <v>41800</v>
      </c>
      <c r="G900" s="25" t="s">
        <v>1981</v>
      </c>
    </row>
    <row r="901" spans="1:7" x14ac:dyDescent="0.35">
      <c r="A901" s="38">
        <v>51400</v>
      </c>
      <c r="B901" s="28" t="s">
        <v>2364</v>
      </c>
      <c r="C901" s="25" t="s">
        <v>16</v>
      </c>
      <c r="D901" s="25"/>
      <c r="E901" s="25" t="s">
        <v>1281</v>
      </c>
      <c r="F901" s="27">
        <v>42054</v>
      </c>
      <c r="G901" s="25" t="s">
        <v>1981</v>
      </c>
    </row>
    <row r="902" spans="1:7" x14ac:dyDescent="0.35">
      <c r="A902" s="38">
        <v>51401</v>
      </c>
      <c r="B902" s="28" t="s">
        <v>2365</v>
      </c>
      <c r="C902" s="25" t="s">
        <v>16</v>
      </c>
      <c r="D902" s="25"/>
      <c r="E902" s="25" t="s">
        <v>1281</v>
      </c>
      <c r="F902" s="27">
        <v>41561</v>
      </c>
      <c r="G902" s="25" t="s">
        <v>1981</v>
      </c>
    </row>
    <row r="903" spans="1:7" x14ac:dyDescent="0.35">
      <c r="A903" s="38">
        <v>51402</v>
      </c>
      <c r="B903" s="28" t="s">
        <v>2366</v>
      </c>
      <c r="C903" s="25" t="s">
        <v>16</v>
      </c>
      <c r="D903" s="25"/>
      <c r="E903" s="25" t="s">
        <v>1281</v>
      </c>
      <c r="F903" s="27">
        <v>41561</v>
      </c>
      <c r="G903" s="25" t="s">
        <v>1981</v>
      </c>
    </row>
    <row r="904" spans="1:7" x14ac:dyDescent="0.35">
      <c r="A904" s="38">
        <v>51403</v>
      </c>
      <c r="B904" s="28" t="s">
        <v>2367</v>
      </c>
      <c r="C904" s="25" t="s">
        <v>16</v>
      </c>
      <c r="D904" s="25"/>
      <c r="E904" s="25" t="s">
        <v>1281</v>
      </c>
      <c r="F904" s="27">
        <v>41561</v>
      </c>
      <c r="G904" s="25" t="s">
        <v>1981</v>
      </c>
    </row>
    <row r="905" spans="1:7" x14ac:dyDescent="0.35">
      <c r="A905" s="38">
        <v>51404</v>
      </c>
      <c r="B905" s="28" t="s">
        <v>2368</v>
      </c>
      <c r="C905" s="25" t="s">
        <v>16</v>
      </c>
      <c r="D905" s="25"/>
      <c r="E905" s="25" t="s">
        <v>1281</v>
      </c>
      <c r="F905" s="27">
        <v>41561</v>
      </c>
      <c r="G905" s="25" t="s">
        <v>1981</v>
      </c>
    </row>
    <row r="906" spans="1:7" x14ac:dyDescent="0.35">
      <c r="A906" s="38">
        <v>51405</v>
      </c>
      <c r="B906" s="28" t="s">
        <v>2369</v>
      </c>
      <c r="C906" s="25" t="s">
        <v>16</v>
      </c>
      <c r="D906" s="25"/>
      <c r="E906" s="25" t="s">
        <v>1281</v>
      </c>
      <c r="F906" s="27">
        <v>41561</v>
      </c>
      <c r="G906" s="25" t="s">
        <v>1981</v>
      </c>
    </row>
    <row r="907" spans="1:7" x14ac:dyDescent="0.35">
      <c r="A907" s="38">
        <v>51406</v>
      </c>
      <c r="B907" s="28" t="s">
        <v>2370</v>
      </c>
      <c r="C907" s="25" t="s">
        <v>16</v>
      </c>
      <c r="D907" s="25"/>
      <c r="E907" s="25" t="s">
        <v>1281</v>
      </c>
      <c r="F907" s="27">
        <v>41561</v>
      </c>
      <c r="G907" s="25" t="s">
        <v>1981</v>
      </c>
    </row>
    <row r="908" spans="1:7" x14ac:dyDescent="0.35">
      <c r="A908" s="38">
        <v>51407</v>
      </c>
      <c r="B908" s="28" t="s">
        <v>2371</v>
      </c>
      <c r="C908" s="25" t="s">
        <v>16</v>
      </c>
      <c r="D908" s="25"/>
      <c r="E908" s="25" t="s">
        <v>1281</v>
      </c>
      <c r="F908" s="27">
        <v>41561</v>
      </c>
      <c r="G908" s="25" t="s">
        <v>1981</v>
      </c>
    </row>
    <row r="909" spans="1:7" x14ac:dyDescent="0.35">
      <c r="A909" s="38">
        <v>51408</v>
      </c>
      <c r="B909" s="28" t="s">
        <v>2372</v>
      </c>
      <c r="C909" s="25" t="s">
        <v>16</v>
      </c>
      <c r="D909" s="25"/>
      <c r="E909" s="25" t="s">
        <v>1281</v>
      </c>
      <c r="F909" s="27">
        <v>41561</v>
      </c>
      <c r="G909" s="25" t="s">
        <v>1981</v>
      </c>
    </row>
    <row r="910" spans="1:7" x14ac:dyDescent="0.35">
      <c r="A910" s="38">
        <v>51409</v>
      </c>
      <c r="B910" s="28" t="s">
        <v>2373</v>
      </c>
      <c r="C910" s="25" t="s">
        <v>16</v>
      </c>
      <c r="D910" s="25"/>
      <c r="E910" s="25" t="s">
        <v>1281</v>
      </c>
      <c r="F910" s="27">
        <v>41561</v>
      </c>
      <c r="G910" s="25" t="s">
        <v>1981</v>
      </c>
    </row>
    <row r="911" spans="1:7" x14ac:dyDescent="0.35">
      <c r="A911" s="38">
        <v>51410</v>
      </c>
      <c r="B911" s="28" t="s">
        <v>2374</v>
      </c>
      <c r="C911" s="25" t="s">
        <v>16</v>
      </c>
      <c r="D911" s="25"/>
      <c r="E911" s="25" t="s">
        <v>1281</v>
      </c>
      <c r="F911" s="27">
        <v>41561</v>
      </c>
      <c r="G911" s="25" t="s">
        <v>1981</v>
      </c>
    </row>
    <row r="912" spans="1:7" x14ac:dyDescent="0.35">
      <c r="A912" s="38">
        <v>51411</v>
      </c>
      <c r="B912" s="28" t="s">
        <v>2375</v>
      </c>
      <c r="C912" s="25" t="s">
        <v>16</v>
      </c>
      <c r="D912" s="25"/>
      <c r="E912" s="25" t="s">
        <v>1281</v>
      </c>
      <c r="F912" s="27">
        <v>41561</v>
      </c>
      <c r="G912" s="25" t="s">
        <v>1981</v>
      </c>
    </row>
    <row r="913" spans="1:7" x14ac:dyDescent="0.35">
      <c r="A913" s="38">
        <v>51412</v>
      </c>
      <c r="B913" s="28" t="s">
        <v>2376</v>
      </c>
      <c r="C913" s="25" t="s">
        <v>16</v>
      </c>
      <c r="D913" s="25"/>
      <c r="E913" s="25" t="s">
        <v>1281</v>
      </c>
      <c r="F913" s="27">
        <v>41561</v>
      </c>
      <c r="G913" s="25" t="s">
        <v>1981</v>
      </c>
    </row>
    <row r="914" spans="1:7" x14ac:dyDescent="0.35">
      <c r="A914" s="38">
        <v>51413</v>
      </c>
      <c r="B914" s="28" t="s">
        <v>2377</v>
      </c>
      <c r="C914" s="25" t="s">
        <v>16</v>
      </c>
      <c r="D914" s="25"/>
      <c r="E914" s="25" t="s">
        <v>1281</v>
      </c>
      <c r="F914" s="27">
        <v>41561</v>
      </c>
      <c r="G914" s="25" t="s">
        <v>1981</v>
      </c>
    </row>
    <row r="915" spans="1:7" x14ac:dyDescent="0.35">
      <c r="A915" s="38">
        <v>51414</v>
      </c>
      <c r="B915" s="28" t="s">
        <v>2378</v>
      </c>
      <c r="C915" s="25" t="s">
        <v>16</v>
      </c>
      <c r="D915" s="25"/>
      <c r="E915" s="25" t="s">
        <v>1281</v>
      </c>
      <c r="F915" s="27">
        <v>41561</v>
      </c>
      <c r="G915" s="25" t="s">
        <v>1981</v>
      </c>
    </row>
    <row r="916" spans="1:7" x14ac:dyDescent="0.35">
      <c r="A916" s="38">
        <v>51415</v>
      </c>
      <c r="B916" s="28" t="s">
        <v>2379</v>
      </c>
      <c r="C916" s="25" t="s">
        <v>16</v>
      </c>
      <c r="D916" s="25"/>
      <c r="E916" s="25" t="s">
        <v>1281</v>
      </c>
      <c r="F916" s="27">
        <v>41561</v>
      </c>
      <c r="G916" s="25" t="s">
        <v>1981</v>
      </c>
    </row>
    <row r="917" spans="1:7" x14ac:dyDescent="0.35">
      <c r="A917" s="38">
        <v>51416</v>
      </c>
      <c r="B917" s="28" t="s">
        <v>2380</v>
      </c>
      <c r="C917" s="25" t="s">
        <v>16</v>
      </c>
      <c r="D917" s="25"/>
      <c r="E917" s="25" t="s">
        <v>1281</v>
      </c>
      <c r="F917" s="27">
        <v>41561</v>
      </c>
      <c r="G917" s="25" t="s">
        <v>1981</v>
      </c>
    </row>
    <row r="918" spans="1:7" x14ac:dyDescent="0.35">
      <c r="A918" s="38">
        <v>51417</v>
      </c>
      <c r="B918" s="28" t="s">
        <v>2381</v>
      </c>
      <c r="C918" s="25" t="s">
        <v>16</v>
      </c>
      <c r="D918" s="25"/>
      <c r="E918" s="25" t="s">
        <v>1281</v>
      </c>
      <c r="F918" s="27">
        <v>41561</v>
      </c>
      <c r="G918" s="25" t="s">
        <v>1981</v>
      </c>
    </row>
    <row r="919" spans="1:7" x14ac:dyDescent="0.35">
      <c r="A919" s="38">
        <v>51418</v>
      </c>
      <c r="B919" s="28" t="s">
        <v>2382</v>
      </c>
      <c r="C919" s="25" t="s">
        <v>16</v>
      </c>
      <c r="D919" s="25"/>
      <c r="E919" s="25" t="s">
        <v>1281</v>
      </c>
      <c r="F919" s="27">
        <v>41561</v>
      </c>
      <c r="G919" s="25" t="s">
        <v>1981</v>
      </c>
    </row>
    <row r="920" spans="1:7" x14ac:dyDescent="0.35">
      <c r="A920" s="38">
        <v>51419</v>
      </c>
      <c r="B920" s="28" t="s">
        <v>2383</v>
      </c>
      <c r="C920" s="25" t="s">
        <v>16</v>
      </c>
      <c r="D920" s="25"/>
      <c r="E920" s="25" t="s">
        <v>1281</v>
      </c>
      <c r="F920" s="27">
        <v>41561</v>
      </c>
      <c r="G920" s="25" t="s">
        <v>1981</v>
      </c>
    </row>
    <row r="921" spans="1:7" x14ac:dyDescent="0.35">
      <c r="A921" s="38">
        <v>51420</v>
      </c>
      <c r="B921" s="28" t="s">
        <v>2384</v>
      </c>
      <c r="C921" s="25" t="s">
        <v>16</v>
      </c>
      <c r="D921" s="25"/>
      <c r="E921" s="25" t="s">
        <v>1281</v>
      </c>
      <c r="F921" s="27">
        <v>41561</v>
      </c>
      <c r="G921" s="25" t="s">
        <v>1981</v>
      </c>
    </row>
    <row r="922" spans="1:7" x14ac:dyDescent="0.35">
      <c r="A922" s="38">
        <v>51421</v>
      </c>
      <c r="B922" s="28" t="s">
        <v>2385</v>
      </c>
      <c r="C922" s="25" t="s">
        <v>16</v>
      </c>
      <c r="D922" s="25"/>
      <c r="E922" s="25" t="s">
        <v>1281</v>
      </c>
      <c r="F922" s="27">
        <v>41561</v>
      </c>
      <c r="G922" s="25" t="s">
        <v>1981</v>
      </c>
    </row>
    <row r="923" spans="1:7" x14ac:dyDescent="0.35">
      <c r="A923" s="38">
        <v>51422</v>
      </c>
      <c r="B923" s="28" t="s">
        <v>2386</v>
      </c>
      <c r="C923" s="25" t="s">
        <v>16</v>
      </c>
      <c r="D923" s="25"/>
      <c r="E923" s="25" t="s">
        <v>1281</v>
      </c>
      <c r="F923" s="27">
        <v>41561</v>
      </c>
      <c r="G923" s="25" t="s">
        <v>1981</v>
      </c>
    </row>
    <row r="924" spans="1:7" x14ac:dyDescent="0.35">
      <c r="A924" s="38">
        <v>51423</v>
      </c>
      <c r="B924" s="28" t="s">
        <v>2387</v>
      </c>
      <c r="C924" s="25" t="s">
        <v>16</v>
      </c>
      <c r="D924" s="25"/>
      <c r="E924" s="25" t="s">
        <v>1281</v>
      </c>
      <c r="F924" s="27">
        <v>41561</v>
      </c>
      <c r="G924" s="25" t="s">
        <v>1981</v>
      </c>
    </row>
    <row r="925" spans="1:7" x14ac:dyDescent="0.35">
      <c r="A925" s="38">
        <v>51424</v>
      </c>
      <c r="B925" s="28" t="s">
        <v>2388</v>
      </c>
      <c r="C925" s="25" t="s">
        <v>16</v>
      </c>
      <c r="D925" s="25"/>
      <c r="E925" s="25" t="s">
        <v>1281</v>
      </c>
      <c r="F925" s="27">
        <v>41561</v>
      </c>
      <c r="G925" s="25" t="s">
        <v>1981</v>
      </c>
    </row>
    <row r="926" spans="1:7" x14ac:dyDescent="0.35">
      <c r="A926" s="38">
        <v>51425</v>
      </c>
      <c r="B926" s="28" t="s">
        <v>2389</v>
      </c>
      <c r="C926" s="25" t="s">
        <v>16</v>
      </c>
      <c r="D926" s="25"/>
      <c r="E926" s="25" t="s">
        <v>1281</v>
      </c>
      <c r="F926" s="27">
        <v>41561</v>
      </c>
      <c r="G926" s="25" t="s">
        <v>1981</v>
      </c>
    </row>
    <row r="927" spans="1:7" x14ac:dyDescent="0.35">
      <c r="A927" s="38">
        <v>51426</v>
      </c>
      <c r="B927" s="28" t="s">
        <v>2390</v>
      </c>
      <c r="C927" s="25" t="s">
        <v>16</v>
      </c>
      <c r="D927" s="25"/>
      <c r="E927" s="25" t="s">
        <v>1281</v>
      </c>
      <c r="F927" s="27">
        <v>41561</v>
      </c>
      <c r="G927" s="25" t="s">
        <v>1981</v>
      </c>
    </row>
    <row r="928" spans="1:7" x14ac:dyDescent="0.35">
      <c r="A928" s="38">
        <v>51427</v>
      </c>
      <c r="B928" s="28" t="s">
        <v>2391</v>
      </c>
      <c r="C928" s="25" t="s">
        <v>16</v>
      </c>
      <c r="D928" s="25"/>
      <c r="E928" s="25" t="s">
        <v>1281</v>
      </c>
      <c r="F928" s="27">
        <v>41561</v>
      </c>
      <c r="G928" s="25" t="s">
        <v>1981</v>
      </c>
    </row>
    <row r="929" spans="1:7" x14ac:dyDescent="0.35">
      <c r="A929" s="38">
        <v>51428</v>
      </c>
      <c r="B929" s="28" t="s">
        <v>2392</v>
      </c>
      <c r="C929" s="25" t="s">
        <v>16</v>
      </c>
      <c r="D929" s="25"/>
      <c r="E929" s="25" t="s">
        <v>1281</v>
      </c>
      <c r="F929" s="27">
        <v>41561</v>
      </c>
      <c r="G929" s="25" t="s">
        <v>1981</v>
      </c>
    </row>
    <row r="930" spans="1:7" x14ac:dyDescent="0.35">
      <c r="A930" s="38">
        <v>51429</v>
      </c>
      <c r="B930" s="28" t="s">
        <v>2393</v>
      </c>
      <c r="C930" s="25" t="s">
        <v>16</v>
      </c>
      <c r="D930" s="25"/>
      <c r="E930" s="25" t="s">
        <v>1281</v>
      </c>
      <c r="F930" s="27">
        <v>41561</v>
      </c>
      <c r="G930" s="25" t="s">
        <v>1981</v>
      </c>
    </row>
    <row r="931" spans="1:7" x14ac:dyDescent="0.35">
      <c r="A931" s="38">
        <v>51430</v>
      </c>
      <c r="B931" s="28" t="s">
        <v>2394</v>
      </c>
      <c r="C931" s="25" t="s">
        <v>16</v>
      </c>
      <c r="D931" s="25"/>
      <c r="E931" s="25" t="s">
        <v>1281</v>
      </c>
      <c r="F931" s="27">
        <v>41561</v>
      </c>
      <c r="G931" s="25" t="s">
        <v>1981</v>
      </c>
    </row>
    <row r="932" spans="1:7" x14ac:dyDescent="0.35">
      <c r="A932" s="38">
        <v>51431</v>
      </c>
      <c r="B932" s="28" t="s">
        <v>2395</v>
      </c>
      <c r="C932" s="25" t="s">
        <v>16</v>
      </c>
      <c r="D932" s="25"/>
      <c r="E932" s="25" t="s">
        <v>1281</v>
      </c>
      <c r="F932" s="27">
        <v>41561</v>
      </c>
      <c r="G932" s="25" t="s">
        <v>1981</v>
      </c>
    </row>
    <row r="933" spans="1:7" x14ac:dyDescent="0.35">
      <c r="A933" s="38">
        <v>51432</v>
      </c>
      <c r="B933" s="28" t="s">
        <v>2396</v>
      </c>
      <c r="C933" s="25" t="s">
        <v>16</v>
      </c>
      <c r="D933" s="25"/>
      <c r="E933" s="25" t="s">
        <v>1281</v>
      </c>
      <c r="F933" s="27">
        <v>41561</v>
      </c>
      <c r="G933" s="25" t="s">
        <v>1981</v>
      </c>
    </row>
    <row r="934" spans="1:7" x14ac:dyDescent="0.35">
      <c r="A934" s="38">
        <v>51433</v>
      </c>
      <c r="B934" s="28" t="s">
        <v>2397</v>
      </c>
      <c r="C934" s="25" t="s">
        <v>16</v>
      </c>
      <c r="D934" s="25"/>
      <c r="E934" s="25" t="s">
        <v>1281</v>
      </c>
      <c r="F934" s="27">
        <v>41561</v>
      </c>
      <c r="G934" s="25" t="s">
        <v>1981</v>
      </c>
    </row>
    <row r="935" spans="1:7" x14ac:dyDescent="0.35">
      <c r="A935" s="38">
        <v>51434</v>
      </c>
      <c r="B935" s="28" t="s">
        <v>2398</v>
      </c>
      <c r="C935" s="25" t="s">
        <v>16</v>
      </c>
      <c r="D935" s="25"/>
      <c r="E935" s="25" t="s">
        <v>1281</v>
      </c>
      <c r="F935" s="27">
        <v>41561</v>
      </c>
      <c r="G935" s="25" t="s">
        <v>1981</v>
      </c>
    </row>
    <row r="936" spans="1:7" x14ac:dyDescent="0.35">
      <c r="A936" s="38">
        <v>51435</v>
      </c>
      <c r="B936" s="28" t="s">
        <v>2399</v>
      </c>
      <c r="C936" s="25" t="s">
        <v>16</v>
      </c>
      <c r="D936" s="25"/>
      <c r="E936" s="25" t="s">
        <v>1281</v>
      </c>
      <c r="F936" s="27">
        <v>41561</v>
      </c>
      <c r="G936" s="25" t="s">
        <v>1981</v>
      </c>
    </row>
    <row r="937" spans="1:7" x14ac:dyDescent="0.35">
      <c r="A937" s="38">
        <v>51436</v>
      </c>
      <c r="B937" s="28" t="s">
        <v>2400</v>
      </c>
      <c r="C937" s="25" t="s">
        <v>16</v>
      </c>
      <c r="D937" s="25"/>
      <c r="E937" s="25" t="s">
        <v>1281</v>
      </c>
      <c r="F937" s="27">
        <v>41561</v>
      </c>
      <c r="G937" s="25" t="s">
        <v>1981</v>
      </c>
    </row>
    <row r="938" spans="1:7" x14ac:dyDescent="0.35">
      <c r="A938" s="38">
        <v>51437</v>
      </c>
      <c r="B938" s="28" t="s">
        <v>2401</v>
      </c>
      <c r="C938" s="25" t="s">
        <v>16</v>
      </c>
      <c r="D938" s="25"/>
      <c r="E938" s="25" t="s">
        <v>1281</v>
      </c>
      <c r="F938" s="27">
        <v>41561</v>
      </c>
      <c r="G938" s="25" t="s">
        <v>1981</v>
      </c>
    </row>
    <row r="939" spans="1:7" x14ac:dyDescent="0.35">
      <c r="A939" s="38">
        <v>51438</v>
      </c>
      <c r="B939" s="28" t="s">
        <v>2402</v>
      </c>
      <c r="C939" s="25" t="s">
        <v>16</v>
      </c>
      <c r="D939" s="25"/>
      <c r="E939" s="25" t="s">
        <v>1281</v>
      </c>
      <c r="F939" s="27">
        <v>41561</v>
      </c>
      <c r="G939" s="25" t="s">
        <v>1981</v>
      </c>
    </row>
    <row r="940" spans="1:7" x14ac:dyDescent="0.35">
      <c r="A940" s="38">
        <v>51439</v>
      </c>
      <c r="B940" s="28" t="s">
        <v>2403</v>
      </c>
      <c r="C940" s="25" t="s">
        <v>16</v>
      </c>
      <c r="D940" s="25"/>
      <c r="E940" s="25" t="s">
        <v>1281</v>
      </c>
      <c r="F940" s="27">
        <v>41561</v>
      </c>
      <c r="G940" s="25" t="s">
        <v>1981</v>
      </c>
    </row>
    <row r="941" spans="1:7" x14ac:dyDescent="0.35">
      <c r="A941" s="38">
        <v>51440</v>
      </c>
      <c r="B941" s="28" t="s">
        <v>2404</v>
      </c>
      <c r="C941" s="25" t="s">
        <v>16</v>
      </c>
      <c r="D941" s="25"/>
      <c r="E941" s="25" t="s">
        <v>1281</v>
      </c>
      <c r="F941" s="27">
        <v>41561</v>
      </c>
      <c r="G941" s="25" t="s">
        <v>1981</v>
      </c>
    </row>
    <row r="942" spans="1:7" x14ac:dyDescent="0.35">
      <c r="A942" s="38">
        <v>51441</v>
      </c>
      <c r="B942" s="28" t="s">
        <v>2405</v>
      </c>
      <c r="C942" s="25" t="s">
        <v>16</v>
      </c>
      <c r="D942" s="25"/>
      <c r="E942" s="25" t="s">
        <v>1281</v>
      </c>
      <c r="F942" s="27">
        <v>41561</v>
      </c>
      <c r="G942" s="25" t="s">
        <v>1981</v>
      </c>
    </row>
    <row r="943" spans="1:7" x14ac:dyDescent="0.35">
      <c r="A943" s="38">
        <v>51442</v>
      </c>
      <c r="B943" s="28" t="s">
        <v>2406</v>
      </c>
      <c r="C943" s="25" t="s">
        <v>16</v>
      </c>
      <c r="D943" s="25"/>
      <c r="E943" s="25" t="s">
        <v>1281</v>
      </c>
      <c r="F943" s="27">
        <v>41561</v>
      </c>
      <c r="G943" s="25" t="s">
        <v>1981</v>
      </c>
    </row>
    <row r="944" spans="1:7" x14ac:dyDescent="0.35">
      <c r="A944" s="38">
        <v>51443</v>
      </c>
      <c r="B944" s="28" t="s">
        <v>2407</v>
      </c>
      <c r="C944" s="25" t="s">
        <v>16</v>
      </c>
      <c r="D944" s="25"/>
      <c r="E944" s="25" t="s">
        <v>1281</v>
      </c>
      <c r="F944" s="27">
        <v>41561</v>
      </c>
      <c r="G944" s="25" t="s">
        <v>1981</v>
      </c>
    </row>
    <row r="945" spans="1:7" x14ac:dyDescent="0.35">
      <c r="A945" s="38">
        <v>51444</v>
      </c>
      <c r="B945" s="28" t="s">
        <v>2408</v>
      </c>
      <c r="C945" s="25" t="s">
        <v>16</v>
      </c>
      <c r="D945" s="25"/>
      <c r="E945" s="25" t="s">
        <v>1281</v>
      </c>
      <c r="F945" s="27">
        <v>41561</v>
      </c>
      <c r="G945" s="25" t="s">
        <v>1981</v>
      </c>
    </row>
    <row r="946" spans="1:7" x14ac:dyDescent="0.35">
      <c r="A946" s="38">
        <v>51445</v>
      </c>
      <c r="B946" s="28" t="s">
        <v>2409</v>
      </c>
      <c r="C946" s="25" t="s">
        <v>16</v>
      </c>
      <c r="D946" s="25"/>
      <c r="E946" s="25" t="s">
        <v>1281</v>
      </c>
      <c r="F946" s="27">
        <v>41561</v>
      </c>
      <c r="G946" s="25" t="s">
        <v>1981</v>
      </c>
    </row>
    <row r="947" spans="1:7" x14ac:dyDescent="0.35">
      <c r="A947" s="38">
        <v>51446</v>
      </c>
      <c r="B947" s="28" t="s">
        <v>2410</v>
      </c>
      <c r="C947" s="25" t="s">
        <v>16</v>
      </c>
      <c r="D947" s="25"/>
      <c r="E947" s="25" t="s">
        <v>1281</v>
      </c>
      <c r="F947" s="27">
        <v>41561</v>
      </c>
      <c r="G947" s="25" t="s">
        <v>1981</v>
      </c>
    </row>
    <row r="948" spans="1:7" x14ac:dyDescent="0.35">
      <c r="A948" s="38">
        <v>51447</v>
      </c>
      <c r="B948" s="28" t="s">
        <v>2411</v>
      </c>
      <c r="C948" s="25" t="s">
        <v>16</v>
      </c>
      <c r="D948" s="25"/>
      <c r="E948" s="25" t="s">
        <v>1281</v>
      </c>
      <c r="F948" s="27">
        <v>41561</v>
      </c>
      <c r="G948" s="25" t="s">
        <v>1981</v>
      </c>
    </row>
    <row r="949" spans="1:7" x14ac:dyDescent="0.35">
      <c r="A949" s="38">
        <v>51448</v>
      </c>
      <c r="B949" s="28" t="s">
        <v>2412</v>
      </c>
      <c r="C949" s="25" t="s">
        <v>16</v>
      </c>
      <c r="D949" s="25"/>
      <c r="E949" s="25" t="s">
        <v>1281</v>
      </c>
      <c r="F949" s="27">
        <v>41561</v>
      </c>
      <c r="G949" s="25" t="s">
        <v>1981</v>
      </c>
    </row>
    <row r="950" spans="1:7" x14ac:dyDescent="0.35">
      <c r="A950" s="38">
        <v>51449</v>
      </c>
      <c r="B950" s="28" t="s">
        <v>2413</v>
      </c>
      <c r="C950" s="25" t="s">
        <v>16</v>
      </c>
      <c r="D950" s="25"/>
      <c r="E950" s="25" t="s">
        <v>1281</v>
      </c>
      <c r="F950" s="27">
        <v>41561</v>
      </c>
      <c r="G950" s="25" t="s">
        <v>1981</v>
      </c>
    </row>
    <row r="951" spans="1:7" x14ac:dyDescent="0.35">
      <c r="A951" s="38">
        <v>51450</v>
      </c>
      <c r="B951" s="28" t="s">
        <v>2414</v>
      </c>
      <c r="C951" s="25" t="s">
        <v>16</v>
      </c>
      <c r="D951" s="25"/>
      <c r="E951" s="25" t="s">
        <v>1281</v>
      </c>
      <c r="F951" s="27">
        <v>41561</v>
      </c>
      <c r="G951" s="25" t="s">
        <v>1981</v>
      </c>
    </row>
    <row r="952" spans="1:7" x14ac:dyDescent="0.35">
      <c r="A952" s="38">
        <v>51451</v>
      </c>
      <c r="B952" s="28" t="s">
        <v>2415</v>
      </c>
      <c r="C952" s="25" t="s">
        <v>16</v>
      </c>
      <c r="D952" s="25"/>
      <c r="E952" s="25" t="s">
        <v>1281</v>
      </c>
      <c r="F952" s="27">
        <v>41561</v>
      </c>
      <c r="G952" s="25" t="s">
        <v>1981</v>
      </c>
    </row>
    <row r="953" spans="1:7" x14ac:dyDescent="0.35">
      <c r="A953" s="38">
        <v>51452</v>
      </c>
      <c r="B953" s="28" t="s">
        <v>2416</v>
      </c>
      <c r="C953" s="25" t="s">
        <v>16</v>
      </c>
      <c r="D953" s="25"/>
      <c r="E953" s="25" t="s">
        <v>1281</v>
      </c>
      <c r="F953" s="27">
        <v>41561</v>
      </c>
      <c r="G953" s="25" t="s">
        <v>1981</v>
      </c>
    </row>
    <row r="954" spans="1:7" x14ac:dyDescent="0.35">
      <c r="A954" s="38">
        <v>51453</v>
      </c>
      <c r="B954" s="28" t="s">
        <v>2417</v>
      </c>
      <c r="C954" s="25" t="s">
        <v>16</v>
      </c>
      <c r="D954" s="25"/>
      <c r="E954" s="25" t="s">
        <v>1281</v>
      </c>
      <c r="F954" s="27">
        <v>41800</v>
      </c>
      <c r="G954" s="25" t="s">
        <v>1981</v>
      </c>
    </row>
    <row r="955" spans="1:7" x14ac:dyDescent="0.35">
      <c r="A955" s="38">
        <v>51454</v>
      </c>
      <c r="B955" s="28" t="s">
        <v>2418</v>
      </c>
      <c r="C955" s="25" t="s">
        <v>16</v>
      </c>
      <c r="D955" s="25"/>
      <c r="E955" s="25" t="s">
        <v>1281</v>
      </c>
      <c r="F955" s="27">
        <v>43069</v>
      </c>
      <c r="G955" s="25" t="s">
        <v>1981</v>
      </c>
    </row>
    <row r="956" spans="1:7" x14ac:dyDescent="0.35">
      <c r="A956" s="38">
        <v>51455</v>
      </c>
      <c r="B956" s="28" t="s">
        <v>2419</v>
      </c>
      <c r="C956" s="25" t="s">
        <v>16</v>
      </c>
      <c r="D956" s="25"/>
      <c r="E956" s="25" t="s">
        <v>1281</v>
      </c>
      <c r="F956" s="27">
        <v>43231</v>
      </c>
      <c r="G956" s="25" t="s">
        <v>1981</v>
      </c>
    </row>
    <row r="957" spans="1:7" x14ac:dyDescent="0.35">
      <c r="A957" s="38">
        <v>51600</v>
      </c>
      <c r="B957" s="28" t="s">
        <v>2420</v>
      </c>
      <c r="C957" s="25" t="s">
        <v>16</v>
      </c>
      <c r="D957" s="25"/>
      <c r="E957" s="25" t="s">
        <v>1281</v>
      </c>
      <c r="F957" s="27">
        <v>42054</v>
      </c>
      <c r="G957" s="25" t="s">
        <v>1981</v>
      </c>
    </row>
    <row r="958" spans="1:7" x14ac:dyDescent="0.35">
      <c r="A958" s="38">
        <v>51602</v>
      </c>
      <c r="B958" s="28" t="s">
        <v>2421</v>
      </c>
      <c r="C958" s="25" t="s">
        <v>16</v>
      </c>
      <c r="D958" s="25"/>
      <c r="E958" s="25" t="s">
        <v>1281</v>
      </c>
      <c r="F958" s="27">
        <v>42054</v>
      </c>
      <c r="G958" s="25" t="s">
        <v>1981</v>
      </c>
    </row>
    <row r="959" spans="1:7" x14ac:dyDescent="0.35">
      <c r="A959" s="38">
        <v>51603</v>
      </c>
      <c r="B959" s="28" t="s">
        <v>2422</v>
      </c>
      <c r="C959" s="25" t="s">
        <v>16</v>
      </c>
      <c r="D959" s="25"/>
      <c r="E959" s="25" t="s">
        <v>1281</v>
      </c>
      <c r="F959" s="27">
        <v>42054</v>
      </c>
      <c r="G959" s="25" t="s">
        <v>1981</v>
      </c>
    </row>
    <row r="960" spans="1:7" x14ac:dyDescent="0.35">
      <c r="A960" s="38">
        <v>51610</v>
      </c>
      <c r="B960" s="28" t="s">
        <v>2423</v>
      </c>
      <c r="C960" s="25" t="s">
        <v>16</v>
      </c>
      <c r="D960" s="25"/>
      <c r="E960" s="25" t="s">
        <v>1281</v>
      </c>
      <c r="F960" s="27">
        <v>41561</v>
      </c>
      <c r="G960" s="25" t="s">
        <v>1981</v>
      </c>
    </row>
    <row r="961" spans="1:7" x14ac:dyDescent="0.35">
      <c r="A961" s="38">
        <v>51620</v>
      </c>
      <c r="B961" s="28" t="s">
        <v>2424</v>
      </c>
      <c r="C961" s="25" t="s">
        <v>16</v>
      </c>
      <c r="D961" s="25"/>
      <c r="E961" s="25" t="s">
        <v>1281</v>
      </c>
      <c r="F961" s="27">
        <v>41561</v>
      </c>
      <c r="G961" s="25" t="s">
        <v>1981</v>
      </c>
    </row>
    <row r="962" spans="1:7" x14ac:dyDescent="0.35">
      <c r="A962" s="38">
        <v>51630</v>
      </c>
      <c r="B962" s="28" t="s">
        <v>2425</v>
      </c>
      <c r="C962" s="25" t="s">
        <v>16</v>
      </c>
      <c r="D962" s="25"/>
      <c r="E962" s="25" t="s">
        <v>1281</v>
      </c>
      <c r="F962" s="27">
        <v>41561</v>
      </c>
      <c r="G962" s="25" t="s">
        <v>1981</v>
      </c>
    </row>
    <row r="963" spans="1:7" x14ac:dyDescent="0.35">
      <c r="A963" s="38">
        <v>51640</v>
      </c>
      <c r="B963" s="28" t="s">
        <v>2426</v>
      </c>
      <c r="C963" s="25" t="s">
        <v>16</v>
      </c>
      <c r="D963" s="25"/>
      <c r="E963" s="25" t="s">
        <v>1281</v>
      </c>
      <c r="F963" s="27">
        <v>41561</v>
      </c>
      <c r="G963" s="25" t="s">
        <v>1981</v>
      </c>
    </row>
    <row r="964" spans="1:7" x14ac:dyDescent="0.35">
      <c r="A964" s="38">
        <v>51650</v>
      </c>
      <c r="B964" s="28" t="s">
        <v>2427</v>
      </c>
      <c r="C964" s="25" t="s">
        <v>16</v>
      </c>
      <c r="D964" s="25"/>
      <c r="E964" s="25" t="s">
        <v>1281</v>
      </c>
      <c r="F964" s="27">
        <v>41561</v>
      </c>
      <c r="G964" s="25" t="s">
        <v>1981</v>
      </c>
    </row>
    <row r="965" spans="1:7" x14ac:dyDescent="0.35">
      <c r="A965" s="38">
        <v>51660</v>
      </c>
      <c r="B965" s="28" t="s">
        <v>2428</v>
      </c>
      <c r="C965" s="25" t="s">
        <v>16</v>
      </c>
      <c r="D965" s="25"/>
      <c r="E965" s="25" t="s">
        <v>1281</v>
      </c>
      <c r="F965" s="27">
        <v>41561</v>
      </c>
      <c r="G965" s="25" t="s">
        <v>1981</v>
      </c>
    </row>
    <row r="966" spans="1:7" x14ac:dyDescent="0.35">
      <c r="A966" s="38">
        <v>51665</v>
      </c>
      <c r="B966" s="28" t="s">
        <v>2429</v>
      </c>
      <c r="C966" s="25" t="s">
        <v>16</v>
      </c>
      <c r="D966" s="25"/>
      <c r="E966" s="25" t="s">
        <v>1281</v>
      </c>
      <c r="F966" s="27">
        <v>41561</v>
      </c>
      <c r="G966" s="25" t="s">
        <v>1981</v>
      </c>
    </row>
    <row r="967" spans="1:7" x14ac:dyDescent="0.35">
      <c r="A967" s="38">
        <v>51666</v>
      </c>
      <c r="B967" s="28" t="s">
        <v>2430</v>
      </c>
      <c r="C967" s="25" t="s">
        <v>16</v>
      </c>
      <c r="D967" s="25"/>
      <c r="E967" s="25" t="s">
        <v>1281</v>
      </c>
      <c r="F967" s="27">
        <v>41561</v>
      </c>
      <c r="G967" s="25" t="s">
        <v>1981</v>
      </c>
    </row>
    <row r="968" spans="1:7" x14ac:dyDescent="0.35">
      <c r="A968" s="38">
        <v>51667</v>
      </c>
      <c r="B968" s="28" t="s">
        <v>2431</v>
      </c>
      <c r="C968" s="25" t="s">
        <v>16</v>
      </c>
      <c r="D968" s="25"/>
      <c r="E968" s="25" t="s">
        <v>1281</v>
      </c>
      <c r="F968" s="27">
        <v>41561</v>
      </c>
      <c r="G968" s="25" t="s">
        <v>1981</v>
      </c>
    </row>
    <row r="969" spans="1:7" x14ac:dyDescent="0.35">
      <c r="A969" s="38">
        <v>51668</v>
      </c>
      <c r="B969" s="28" t="s">
        <v>2432</v>
      </c>
      <c r="C969" s="25" t="s">
        <v>16</v>
      </c>
      <c r="D969" s="25"/>
      <c r="E969" s="25" t="s">
        <v>1281</v>
      </c>
      <c r="F969" s="27">
        <v>41561</v>
      </c>
      <c r="G969" s="25" t="s">
        <v>1981</v>
      </c>
    </row>
    <row r="970" spans="1:7" x14ac:dyDescent="0.35">
      <c r="A970" s="38">
        <v>51669</v>
      </c>
      <c r="B970" s="28" t="s">
        <v>2433</v>
      </c>
      <c r="C970" s="25" t="s">
        <v>16</v>
      </c>
      <c r="D970" s="25"/>
      <c r="E970" s="25" t="s">
        <v>1281</v>
      </c>
      <c r="F970" s="27">
        <v>41561</v>
      </c>
      <c r="G970" s="25" t="s">
        <v>1981</v>
      </c>
    </row>
    <row r="971" spans="1:7" x14ac:dyDescent="0.35">
      <c r="A971" s="38">
        <v>51670</v>
      </c>
      <c r="B971" s="28" t="s">
        <v>2434</v>
      </c>
      <c r="C971" s="25" t="s">
        <v>16</v>
      </c>
      <c r="D971" s="25"/>
      <c r="E971" s="25" t="s">
        <v>1281</v>
      </c>
      <c r="F971" s="27">
        <v>41561</v>
      </c>
      <c r="G971" s="25" t="s">
        <v>1981</v>
      </c>
    </row>
    <row r="972" spans="1:7" x14ac:dyDescent="0.35">
      <c r="A972" s="38">
        <v>51680</v>
      </c>
      <c r="B972" s="28" t="s">
        <v>2435</v>
      </c>
      <c r="C972" s="25" t="s">
        <v>16</v>
      </c>
      <c r="D972" s="25"/>
      <c r="E972" s="25" t="s">
        <v>1281</v>
      </c>
      <c r="F972" s="27">
        <v>42054</v>
      </c>
      <c r="G972" s="25" t="s">
        <v>1981</v>
      </c>
    </row>
    <row r="973" spans="1:7" x14ac:dyDescent="0.35">
      <c r="A973" s="38">
        <v>51700</v>
      </c>
      <c r="B973" s="28" t="s">
        <v>2436</v>
      </c>
      <c r="C973" s="25" t="s">
        <v>16</v>
      </c>
      <c r="D973" s="25"/>
      <c r="E973" s="25" t="s">
        <v>1281</v>
      </c>
      <c r="F973" s="27">
        <v>41561</v>
      </c>
      <c r="G973" s="25" t="s">
        <v>1981</v>
      </c>
    </row>
    <row r="974" spans="1:7" x14ac:dyDescent="0.35">
      <c r="A974" s="38">
        <v>51705</v>
      </c>
      <c r="B974" s="28" t="s">
        <v>2437</v>
      </c>
      <c r="C974" s="25" t="s">
        <v>16</v>
      </c>
      <c r="D974" s="25"/>
      <c r="E974" s="25" t="s">
        <v>1281</v>
      </c>
      <c r="F974" s="27">
        <v>41561</v>
      </c>
      <c r="G974" s="25" t="s">
        <v>1981</v>
      </c>
    </row>
    <row r="975" spans="1:7" x14ac:dyDescent="0.35">
      <c r="A975" s="38">
        <v>51710</v>
      </c>
      <c r="B975" s="28" t="s">
        <v>2438</v>
      </c>
      <c r="C975" s="25" t="s">
        <v>16</v>
      </c>
      <c r="D975" s="25"/>
      <c r="E975" s="25" t="s">
        <v>1281</v>
      </c>
      <c r="F975" s="27">
        <v>41561</v>
      </c>
      <c r="G975" s="25" t="s">
        <v>1981</v>
      </c>
    </row>
    <row r="976" spans="1:7" x14ac:dyDescent="0.35">
      <c r="A976" s="38">
        <v>51720</v>
      </c>
      <c r="B976" s="28" t="s">
        <v>2439</v>
      </c>
      <c r="C976" s="25" t="s">
        <v>16</v>
      </c>
      <c r="D976" s="25"/>
      <c r="E976" s="25" t="s">
        <v>1281</v>
      </c>
      <c r="F976" s="27">
        <v>41561</v>
      </c>
      <c r="G976" s="25" t="s">
        <v>1981</v>
      </c>
    </row>
    <row r="977" spans="1:7" x14ac:dyDescent="0.35">
      <c r="A977" s="38">
        <v>51721</v>
      </c>
      <c r="B977" s="28" t="s">
        <v>2440</v>
      </c>
      <c r="C977" s="25" t="s">
        <v>16</v>
      </c>
      <c r="D977" s="25"/>
      <c r="E977" s="25" t="s">
        <v>1281</v>
      </c>
      <c r="F977" s="27">
        <v>41561</v>
      </c>
      <c r="G977" s="25" t="s">
        <v>1981</v>
      </c>
    </row>
    <row r="978" spans="1:7" x14ac:dyDescent="0.35">
      <c r="A978" s="38">
        <v>51722</v>
      </c>
      <c r="B978" s="28" t="s">
        <v>2441</v>
      </c>
      <c r="C978" s="25" t="s">
        <v>16</v>
      </c>
      <c r="D978" s="25"/>
      <c r="E978" s="25" t="s">
        <v>1281</v>
      </c>
      <c r="F978" s="27">
        <v>41561</v>
      </c>
      <c r="G978" s="25" t="s">
        <v>1981</v>
      </c>
    </row>
    <row r="979" spans="1:7" x14ac:dyDescent="0.35">
      <c r="A979" s="38">
        <v>51750</v>
      </c>
      <c r="B979" s="28" t="s">
        <v>2442</v>
      </c>
      <c r="C979" s="25" t="s">
        <v>16</v>
      </c>
      <c r="D979" s="25"/>
      <c r="E979" s="25" t="s">
        <v>1281</v>
      </c>
      <c r="F979" s="27">
        <v>41561</v>
      </c>
      <c r="G979" s="25" t="s">
        <v>1981</v>
      </c>
    </row>
    <row r="980" spans="1:7" x14ac:dyDescent="0.35">
      <c r="A980" s="38">
        <v>51755</v>
      </c>
      <c r="B980" s="28" t="s">
        <v>2443</v>
      </c>
      <c r="C980" s="25" t="s">
        <v>16</v>
      </c>
      <c r="D980" s="25"/>
      <c r="E980" s="25" t="s">
        <v>1281</v>
      </c>
      <c r="F980" s="27">
        <v>41561</v>
      </c>
      <c r="G980" s="25" t="s">
        <v>1981</v>
      </c>
    </row>
    <row r="981" spans="1:7" x14ac:dyDescent="0.35">
      <c r="A981" s="38">
        <v>51800</v>
      </c>
      <c r="B981" s="28" t="s">
        <v>2444</v>
      </c>
      <c r="C981" s="25" t="s">
        <v>16</v>
      </c>
      <c r="D981" s="25"/>
      <c r="E981" s="25" t="s">
        <v>1281</v>
      </c>
      <c r="F981" s="27">
        <v>42054</v>
      </c>
      <c r="G981" s="25" t="s">
        <v>1981</v>
      </c>
    </row>
    <row r="982" spans="1:7" x14ac:dyDescent="0.35">
      <c r="A982" s="38">
        <v>51820</v>
      </c>
      <c r="B982" s="28" t="s">
        <v>2445</v>
      </c>
      <c r="C982" s="25" t="s">
        <v>16</v>
      </c>
      <c r="D982" s="25"/>
      <c r="E982" s="25" t="s">
        <v>1281</v>
      </c>
      <c r="F982" s="27">
        <v>42054</v>
      </c>
      <c r="G982" s="25" t="s">
        <v>1981</v>
      </c>
    </row>
    <row r="983" spans="1:7" x14ac:dyDescent="0.35">
      <c r="A983" s="38">
        <v>51830</v>
      </c>
      <c r="B983" s="28" t="s">
        <v>2446</v>
      </c>
      <c r="C983" s="25" t="s">
        <v>16</v>
      </c>
      <c r="D983" s="25"/>
      <c r="E983" s="25" t="s">
        <v>1281</v>
      </c>
      <c r="F983" s="27">
        <v>41561</v>
      </c>
      <c r="G983" s="25" t="s">
        <v>1981</v>
      </c>
    </row>
    <row r="984" spans="1:7" x14ac:dyDescent="0.35">
      <c r="A984" s="38">
        <v>51840</v>
      </c>
      <c r="B984" s="28" t="s">
        <v>2447</v>
      </c>
      <c r="C984" s="25" t="s">
        <v>16</v>
      </c>
      <c r="D984" s="25"/>
      <c r="E984" s="25" t="s">
        <v>1281</v>
      </c>
      <c r="F984" s="27">
        <v>42054</v>
      </c>
      <c r="G984" s="25" t="s">
        <v>1981</v>
      </c>
    </row>
    <row r="985" spans="1:7" x14ac:dyDescent="0.35">
      <c r="A985" s="38">
        <v>51850</v>
      </c>
      <c r="B985" s="28" t="s">
        <v>2448</v>
      </c>
      <c r="C985" s="25" t="s">
        <v>16</v>
      </c>
      <c r="D985" s="25"/>
      <c r="E985" s="25" t="s">
        <v>1281</v>
      </c>
      <c r="F985" s="27">
        <v>41561</v>
      </c>
      <c r="G985" s="25" t="s">
        <v>1981</v>
      </c>
    </row>
    <row r="986" spans="1:7" x14ac:dyDescent="0.35">
      <c r="A986" s="38">
        <v>51870</v>
      </c>
      <c r="B986" s="28" t="s">
        <v>2449</v>
      </c>
      <c r="C986" s="25" t="s">
        <v>16</v>
      </c>
      <c r="D986" s="25"/>
      <c r="E986" s="25" t="s">
        <v>1281</v>
      </c>
      <c r="F986" s="27">
        <v>42054</v>
      </c>
      <c r="G986" s="25" t="s">
        <v>1981</v>
      </c>
    </row>
    <row r="987" spans="1:7" x14ac:dyDescent="0.35">
      <c r="A987" s="38">
        <v>51880</v>
      </c>
      <c r="B987" s="28" t="s">
        <v>2450</v>
      </c>
      <c r="C987" s="25" t="s">
        <v>16</v>
      </c>
      <c r="D987" s="25"/>
      <c r="E987" s="25" t="s">
        <v>1281</v>
      </c>
      <c r="F987" s="27">
        <v>41561</v>
      </c>
      <c r="G987" s="25" t="s">
        <v>1981</v>
      </c>
    </row>
    <row r="988" spans="1:7" x14ac:dyDescent="0.35">
      <c r="A988" s="38">
        <v>51890</v>
      </c>
      <c r="B988" s="28" t="s">
        <v>2451</v>
      </c>
      <c r="C988" s="25" t="s">
        <v>16</v>
      </c>
      <c r="D988" s="25"/>
      <c r="E988" s="25" t="s">
        <v>1281</v>
      </c>
      <c r="F988" s="27">
        <v>41561</v>
      </c>
      <c r="G988" s="25" t="s">
        <v>1981</v>
      </c>
    </row>
    <row r="989" spans="1:7" x14ac:dyDescent="0.35">
      <c r="A989" s="38">
        <v>51895</v>
      </c>
      <c r="B989" s="28" t="s">
        <v>2452</v>
      </c>
      <c r="C989" s="25" t="s">
        <v>16</v>
      </c>
      <c r="D989" s="25"/>
      <c r="E989" s="25" t="s">
        <v>1281</v>
      </c>
      <c r="F989" s="27">
        <v>41561</v>
      </c>
      <c r="G989" s="25" t="s">
        <v>1981</v>
      </c>
    </row>
    <row r="990" spans="1:7" x14ac:dyDescent="0.35">
      <c r="A990" s="38">
        <v>51900</v>
      </c>
      <c r="B990" s="28" t="s">
        <v>2453</v>
      </c>
      <c r="C990" s="25" t="s">
        <v>16</v>
      </c>
      <c r="D990" s="25"/>
      <c r="E990" s="25" t="s">
        <v>1281</v>
      </c>
      <c r="F990" s="27">
        <v>42054</v>
      </c>
      <c r="G990" s="25" t="s">
        <v>1981</v>
      </c>
    </row>
    <row r="991" spans="1:7" x14ac:dyDescent="0.35">
      <c r="A991" s="38">
        <v>51910</v>
      </c>
      <c r="B991" s="28" t="s">
        <v>2454</v>
      </c>
      <c r="C991" s="25" t="s">
        <v>16</v>
      </c>
      <c r="D991" s="25"/>
      <c r="E991" s="25" t="s">
        <v>1281</v>
      </c>
      <c r="F991" s="27">
        <v>41561</v>
      </c>
      <c r="G991" s="25" t="s">
        <v>1981</v>
      </c>
    </row>
    <row r="992" spans="1:7" x14ac:dyDescent="0.35">
      <c r="A992" s="38">
        <v>51920</v>
      </c>
      <c r="B992" s="28" t="s">
        <v>2455</v>
      </c>
      <c r="C992" s="25" t="s">
        <v>16</v>
      </c>
      <c r="D992" s="25"/>
      <c r="E992" s="25" t="s">
        <v>1281</v>
      </c>
      <c r="F992" s="27">
        <v>41561</v>
      </c>
      <c r="G992" s="25" t="s">
        <v>1981</v>
      </c>
    </row>
    <row r="993" spans="1:7" x14ac:dyDescent="0.35">
      <c r="A993" s="38">
        <v>51925</v>
      </c>
      <c r="B993" s="28" t="s">
        <v>2456</v>
      </c>
      <c r="C993" s="25" t="s">
        <v>16</v>
      </c>
      <c r="D993" s="25"/>
      <c r="E993" s="25" t="s">
        <v>1281</v>
      </c>
      <c r="F993" s="27">
        <v>41561</v>
      </c>
      <c r="G993" s="25" t="s">
        <v>1981</v>
      </c>
    </row>
    <row r="994" spans="1:7" x14ac:dyDescent="0.35">
      <c r="A994" s="38">
        <v>51926</v>
      </c>
      <c r="B994" s="28" t="s">
        <v>2457</v>
      </c>
      <c r="C994" s="25" t="s">
        <v>16</v>
      </c>
      <c r="D994" s="25"/>
      <c r="E994" s="25" t="s">
        <v>1281</v>
      </c>
      <c r="F994" s="27">
        <v>41561</v>
      </c>
      <c r="G994" s="25" t="s">
        <v>1981</v>
      </c>
    </row>
    <row r="995" spans="1:7" x14ac:dyDescent="0.35">
      <c r="A995" s="38">
        <v>51930</v>
      </c>
      <c r="B995" s="28" t="s">
        <v>2458</v>
      </c>
      <c r="C995" s="25" t="s">
        <v>16</v>
      </c>
      <c r="D995" s="25"/>
      <c r="E995" s="25" t="s">
        <v>1281</v>
      </c>
      <c r="F995" s="27">
        <v>41561</v>
      </c>
      <c r="G995" s="25" t="s">
        <v>1981</v>
      </c>
    </row>
    <row r="996" spans="1:7" x14ac:dyDescent="0.35">
      <c r="A996" s="38">
        <v>51935</v>
      </c>
      <c r="B996" s="28" t="s">
        <v>2459</v>
      </c>
      <c r="C996" s="25" t="s">
        <v>16</v>
      </c>
      <c r="D996" s="25"/>
      <c r="E996" s="25" t="s">
        <v>1281</v>
      </c>
      <c r="F996" s="27">
        <v>42054</v>
      </c>
      <c r="G996" s="25" t="s">
        <v>1981</v>
      </c>
    </row>
    <row r="997" spans="1:7" x14ac:dyDescent="0.35">
      <c r="A997" s="38">
        <v>51936</v>
      </c>
      <c r="B997" s="28" t="s">
        <v>2460</v>
      </c>
      <c r="C997" s="25" t="s">
        <v>16</v>
      </c>
      <c r="D997" s="25"/>
      <c r="E997" s="25" t="s">
        <v>1281</v>
      </c>
      <c r="F997" s="27">
        <v>41561</v>
      </c>
      <c r="G997" s="25" t="s">
        <v>1981</v>
      </c>
    </row>
    <row r="998" spans="1:7" x14ac:dyDescent="0.35">
      <c r="A998" s="38">
        <v>51940</v>
      </c>
      <c r="B998" s="28" t="s">
        <v>2461</v>
      </c>
      <c r="C998" s="25" t="s">
        <v>16</v>
      </c>
      <c r="D998" s="25"/>
      <c r="E998" s="25" t="s">
        <v>1281</v>
      </c>
      <c r="F998" s="27">
        <v>42054</v>
      </c>
      <c r="G998" s="25" t="s">
        <v>1981</v>
      </c>
    </row>
    <row r="999" spans="1:7" x14ac:dyDescent="0.35">
      <c r="A999" s="38">
        <v>51941</v>
      </c>
      <c r="B999" s="28" t="s">
        <v>2462</v>
      </c>
      <c r="C999" s="25" t="s">
        <v>16</v>
      </c>
      <c r="D999" s="25"/>
      <c r="E999" s="25" t="s">
        <v>1281</v>
      </c>
      <c r="F999" s="27">
        <v>41561</v>
      </c>
      <c r="G999" s="25" t="s">
        <v>1981</v>
      </c>
    </row>
    <row r="1000" spans="1:7" x14ac:dyDescent="0.35">
      <c r="A1000" s="38">
        <v>51942</v>
      </c>
      <c r="B1000" s="28" t="s">
        <v>2463</v>
      </c>
      <c r="C1000" s="25" t="s">
        <v>16</v>
      </c>
      <c r="D1000" s="25"/>
      <c r="E1000" s="25" t="s">
        <v>1281</v>
      </c>
      <c r="F1000" s="27">
        <v>41561</v>
      </c>
      <c r="G1000" s="25" t="s">
        <v>1981</v>
      </c>
    </row>
    <row r="1001" spans="1:7" x14ac:dyDescent="0.35">
      <c r="A1001" s="38">
        <v>52000</v>
      </c>
      <c r="B1001" s="28" t="s">
        <v>2464</v>
      </c>
      <c r="C1001" s="25" t="s">
        <v>16</v>
      </c>
      <c r="D1001" s="25"/>
      <c r="E1001" s="25" t="s">
        <v>1281</v>
      </c>
      <c r="F1001" s="27">
        <v>41561</v>
      </c>
      <c r="G1001" s="25" t="s">
        <v>1981</v>
      </c>
    </row>
    <row r="1002" spans="1:7" x14ac:dyDescent="0.35">
      <c r="A1002" s="38">
        <v>52005</v>
      </c>
      <c r="B1002" s="28" t="s">
        <v>2465</v>
      </c>
      <c r="C1002" s="25" t="s">
        <v>16</v>
      </c>
      <c r="D1002" s="25"/>
      <c r="E1002" s="25" t="s">
        <v>1281</v>
      </c>
      <c r="F1002" s="27">
        <v>41561</v>
      </c>
      <c r="G1002" s="25" t="s">
        <v>1981</v>
      </c>
    </row>
    <row r="1003" spans="1:7" x14ac:dyDescent="0.35">
      <c r="A1003" s="38">
        <v>52010</v>
      </c>
      <c r="B1003" s="28" t="s">
        <v>2466</v>
      </c>
      <c r="C1003" s="25" t="s">
        <v>16</v>
      </c>
      <c r="D1003" s="25"/>
      <c r="E1003" s="25" t="s">
        <v>1281</v>
      </c>
      <c r="F1003" s="27">
        <v>41561</v>
      </c>
      <c r="G1003" s="25" t="s">
        <v>1981</v>
      </c>
    </row>
    <row r="1004" spans="1:7" x14ac:dyDescent="0.35">
      <c r="A1004" s="38">
        <v>52020</v>
      </c>
      <c r="B1004" s="28" t="s">
        <v>2467</v>
      </c>
      <c r="C1004" s="25" t="s">
        <v>16</v>
      </c>
      <c r="D1004" s="25"/>
      <c r="E1004" s="25" t="s">
        <v>1281</v>
      </c>
      <c r="F1004" s="27">
        <v>41561</v>
      </c>
      <c r="G1004" s="25" t="s">
        <v>1981</v>
      </c>
    </row>
    <row r="1005" spans="1:7" x14ac:dyDescent="0.35">
      <c r="A1005" s="38">
        <v>52810</v>
      </c>
      <c r="B1005" s="28" t="s">
        <v>2468</v>
      </c>
      <c r="C1005" s="25" t="s">
        <v>16</v>
      </c>
      <c r="D1005" s="25"/>
      <c r="E1005" s="25" t="s">
        <v>1281</v>
      </c>
      <c r="F1005" s="27">
        <v>41561</v>
      </c>
      <c r="G1005" s="25" t="s">
        <v>1981</v>
      </c>
    </row>
    <row r="1006" spans="1:7" x14ac:dyDescent="0.35">
      <c r="A1006" s="38">
        <v>53000</v>
      </c>
      <c r="B1006" s="28" t="s">
        <v>2469</v>
      </c>
      <c r="C1006" s="25" t="s">
        <v>16</v>
      </c>
      <c r="D1006" s="25"/>
      <c r="E1006" s="25" t="s">
        <v>1281</v>
      </c>
      <c r="F1006" s="27">
        <v>41561</v>
      </c>
      <c r="G1006" s="25" t="s">
        <v>1981</v>
      </c>
    </row>
    <row r="1007" spans="1:7" x14ac:dyDescent="0.35">
      <c r="A1007" s="38">
        <v>54000</v>
      </c>
      <c r="B1007" s="28" t="s">
        <v>2470</v>
      </c>
      <c r="C1007" s="25" t="s">
        <v>16</v>
      </c>
      <c r="D1007" s="25"/>
      <c r="E1007" s="25" t="s">
        <v>1281</v>
      </c>
      <c r="F1007" s="27">
        <v>41561</v>
      </c>
      <c r="G1007" s="25" t="s">
        <v>1981</v>
      </c>
    </row>
    <row r="1008" spans="1:7" x14ac:dyDescent="0.35">
      <c r="A1008" s="38">
        <v>54010</v>
      </c>
      <c r="B1008" s="28" t="s">
        <v>2471</v>
      </c>
      <c r="C1008" s="25" t="s">
        <v>16</v>
      </c>
      <c r="D1008" s="25"/>
      <c r="E1008" s="25" t="s">
        <v>1281</v>
      </c>
      <c r="F1008" s="27">
        <v>41561</v>
      </c>
      <c r="G1008" s="25" t="s">
        <v>1981</v>
      </c>
    </row>
    <row r="1009" spans="1:7" x14ac:dyDescent="0.35">
      <c r="A1009" s="38">
        <v>54020</v>
      </c>
      <c r="B1009" s="28" t="s">
        <v>2472</v>
      </c>
      <c r="C1009" s="25" t="s">
        <v>16</v>
      </c>
      <c r="D1009" s="25"/>
      <c r="E1009" s="25" t="s">
        <v>1281</v>
      </c>
      <c r="F1009" s="27">
        <v>41561</v>
      </c>
      <c r="G1009" s="25" t="s">
        <v>1981</v>
      </c>
    </row>
    <row r="1010" spans="1:7" x14ac:dyDescent="0.35">
      <c r="A1010" s="38">
        <v>54030</v>
      </c>
      <c r="B1010" s="28" t="s">
        <v>2473</v>
      </c>
      <c r="C1010" s="25" t="s">
        <v>16</v>
      </c>
      <c r="D1010" s="25"/>
      <c r="E1010" s="25" t="s">
        <v>1281</v>
      </c>
      <c r="F1010" s="27">
        <v>41561</v>
      </c>
      <c r="G1010" s="25" t="s">
        <v>1981</v>
      </c>
    </row>
    <row r="1011" spans="1:7" x14ac:dyDescent="0.35">
      <c r="A1011" s="38">
        <v>54040</v>
      </c>
      <c r="B1011" s="28" t="s">
        <v>2474</v>
      </c>
      <c r="C1011" s="25" t="s">
        <v>16</v>
      </c>
      <c r="D1011" s="25"/>
      <c r="E1011" s="25" t="s">
        <v>1281</v>
      </c>
      <c r="F1011" s="27">
        <v>41561</v>
      </c>
      <c r="G1011" s="25" t="s">
        <v>1981</v>
      </c>
    </row>
    <row r="1012" spans="1:7" x14ac:dyDescent="0.35">
      <c r="A1012" s="38">
        <v>54050</v>
      </c>
      <c r="B1012" s="28" t="s">
        <v>2475</v>
      </c>
      <c r="C1012" s="25" t="s">
        <v>16</v>
      </c>
      <c r="D1012" s="25"/>
      <c r="E1012" s="25" t="s">
        <v>1281</v>
      </c>
      <c r="F1012" s="27">
        <v>41561</v>
      </c>
      <c r="G1012" s="25" t="s">
        <v>1981</v>
      </c>
    </row>
    <row r="1013" spans="1:7" x14ac:dyDescent="0.35">
      <c r="A1013" s="38">
        <v>54060</v>
      </c>
      <c r="B1013" s="28" t="s">
        <v>2476</v>
      </c>
      <c r="C1013" s="25" t="s">
        <v>16</v>
      </c>
      <c r="D1013" s="25"/>
      <c r="E1013" s="25" t="s">
        <v>1281</v>
      </c>
      <c r="F1013" s="27">
        <v>41561</v>
      </c>
      <c r="G1013" s="25" t="s">
        <v>1981</v>
      </c>
    </row>
    <row r="1014" spans="1:7" x14ac:dyDescent="0.35">
      <c r="A1014" s="38">
        <v>54065</v>
      </c>
      <c r="B1014" s="28" t="s">
        <v>2477</v>
      </c>
      <c r="C1014" s="25" t="s">
        <v>16</v>
      </c>
      <c r="D1014" s="25"/>
      <c r="E1014" s="25" t="s">
        <v>1281</v>
      </c>
      <c r="F1014" s="27">
        <v>41561</v>
      </c>
      <c r="G1014" s="25" t="s">
        <v>1981</v>
      </c>
    </row>
    <row r="1015" spans="1:7" x14ac:dyDescent="0.35">
      <c r="A1015" s="38">
        <v>54070</v>
      </c>
      <c r="B1015" s="28" t="s">
        <v>2478</v>
      </c>
      <c r="C1015" s="25" t="s">
        <v>16</v>
      </c>
      <c r="D1015" s="25"/>
      <c r="E1015" s="25" t="s">
        <v>1281</v>
      </c>
      <c r="F1015" s="27">
        <v>41561</v>
      </c>
      <c r="G1015" s="25" t="s">
        <v>1981</v>
      </c>
    </row>
    <row r="1016" spans="1:7" x14ac:dyDescent="0.35">
      <c r="A1016" s="38">
        <v>54080</v>
      </c>
      <c r="B1016" s="28" t="s">
        <v>2479</v>
      </c>
      <c r="C1016" s="25" t="s">
        <v>16</v>
      </c>
      <c r="D1016" s="25"/>
      <c r="E1016" s="25" t="s">
        <v>1281</v>
      </c>
      <c r="F1016" s="27">
        <v>41561</v>
      </c>
      <c r="G1016" s="25" t="s">
        <v>1981</v>
      </c>
    </row>
    <row r="1017" spans="1:7" x14ac:dyDescent="0.35">
      <c r="A1017" s="38">
        <v>54090</v>
      </c>
      <c r="B1017" s="28" t="s">
        <v>2480</v>
      </c>
      <c r="C1017" s="25" t="s">
        <v>16</v>
      </c>
      <c r="D1017" s="25"/>
      <c r="E1017" s="25" t="s">
        <v>1281</v>
      </c>
      <c r="F1017" s="27">
        <v>41561</v>
      </c>
      <c r="G1017" s="25" t="s">
        <v>1981</v>
      </c>
    </row>
    <row r="1018" spans="1:7" x14ac:dyDescent="0.35">
      <c r="A1018" s="38">
        <v>54100</v>
      </c>
      <c r="B1018" s="28" t="s">
        <v>2481</v>
      </c>
      <c r="C1018" s="25" t="s">
        <v>16</v>
      </c>
      <c r="D1018" s="25"/>
      <c r="E1018" s="25" t="s">
        <v>1281</v>
      </c>
      <c r="F1018" s="27">
        <v>41561</v>
      </c>
      <c r="G1018" s="25" t="s">
        <v>1981</v>
      </c>
    </row>
    <row r="1019" spans="1:7" x14ac:dyDescent="0.35">
      <c r="A1019" s="38">
        <v>54110</v>
      </c>
      <c r="B1019" s="28" t="s">
        <v>2482</v>
      </c>
      <c r="C1019" s="25" t="s">
        <v>16</v>
      </c>
      <c r="D1019" s="25"/>
      <c r="E1019" s="25" t="s">
        <v>1281</v>
      </c>
      <c r="F1019" s="27">
        <v>41561</v>
      </c>
      <c r="G1019" s="25" t="s">
        <v>1981</v>
      </c>
    </row>
    <row r="1020" spans="1:7" x14ac:dyDescent="0.35">
      <c r="A1020" s="38">
        <v>54120</v>
      </c>
      <c r="B1020" s="28" t="s">
        <v>2483</v>
      </c>
      <c r="C1020" s="25" t="s">
        <v>16</v>
      </c>
      <c r="D1020" s="25"/>
      <c r="E1020" s="25" t="s">
        <v>1281</v>
      </c>
      <c r="F1020" s="27">
        <v>41561</v>
      </c>
      <c r="G1020" s="25" t="s">
        <v>1981</v>
      </c>
    </row>
    <row r="1021" spans="1:7" x14ac:dyDescent="0.35">
      <c r="A1021" s="38">
        <v>54130</v>
      </c>
      <c r="B1021" s="28" t="s">
        <v>2484</v>
      </c>
      <c r="C1021" s="25" t="s">
        <v>16</v>
      </c>
      <c r="D1021" s="25"/>
      <c r="E1021" s="25" t="s">
        <v>1281</v>
      </c>
      <c r="F1021" s="27">
        <v>41561</v>
      </c>
      <c r="G1021" s="25" t="s">
        <v>1981</v>
      </c>
    </row>
    <row r="1022" spans="1:7" x14ac:dyDescent="0.35">
      <c r="A1022" s="38">
        <v>54135</v>
      </c>
      <c r="B1022" s="28" t="s">
        <v>2485</v>
      </c>
      <c r="C1022" s="25" t="s">
        <v>16</v>
      </c>
      <c r="D1022" s="25"/>
      <c r="E1022" s="25" t="s">
        <v>1281</v>
      </c>
      <c r="F1022" s="27">
        <v>41561</v>
      </c>
      <c r="G1022" s="25" t="s">
        <v>1981</v>
      </c>
    </row>
    <row r="1023" spans="1:7" x14ac:dyDescent="0.35">
      <c r="A1023" s="38">
        <v>54140</v>
      </c>
      <c r="B1023" s="28" t="s">
        <v>2486</v>
      </c>
      <c r="C1023" s="25" t="s">
        <v>16</v>
      </c>
      <c r="D1023" s="25"/>
      <c r="E1023" s="25" t="s">
        <v>1281</v>
      </c>
      <c r="F1023" s="27">
        <v>41561</v>
      </c>
      <c r="G1023" s="25" t="s">
        <v>1981</v>
      </c>
    </row>
    <row r="1024" spans="1:7" x14ac:dyDescent="0.35">
      <c r="A1024" s="38">
        <v>54150</v>
      </c>
      <c r="B1024" s="28" t="s">
        <v>2487</v>
      </c>
      <c r="C1024" s="25" t="s">
        <v>16</v>
      </c>
      <c r="D1024" s="25"/>
      <c r="E1024" s="25" t="s">
        <v>1281</v>
      </c>
      <c r="F1024" s="27">
        <v>41561</v>
      </c>
      <c r="G1024" s="25" t="s">
        <v>1981</v>
      </c>
    </row>
    <row r="1025" spans="1:7" x14ac:dyDescent="0.35">
      <c r="A1025" s="38">
        <v>54160</v>
      </c>
      <c r="B1025" s="28" t="s">
        <v>2488</v>
      </c>
      <c r="C1025" s="25" t="s">
        <v>16</v>
      </c>
      <c r="D1025" s="25"/>
      <c r="E1025" s="25" t="s">
        <v>1281</v>
      </c>
      <c r="F1025" s="27">
        <v>41561</v>
      </c>
      <c r="G1025" s="25" t="s">
        <v>1981</v>
      </c>
    </row>
    <row r="1026" spans="1:7" x14ac:dyDescent="0.35">
      <c r="A1026" s="38">
        <v>54170</v>
      </c>
      <c r="B1026" s="28" t="s">
        <v>2489</v>
      </c>
      <c r="C1026" s="25" t="s">
        <v>16</v>
      </c>
      <c r="D1026" s="25"/>
      <c r="E1026" s="25" t="s">
        <v>1281</v>
      </c>
      <c r="F1026" s="27">
        <v>41561</v>
      </c>
      <c r="G1026" s="25" t="s">
        <v>1981</v>
      </c>
    </row>
    <row r="1027" spans="1:7" x14ac:dyDescent="0.35">
      <c r="A1027" s="38">
        <v>54180</v>
      </c>
      <c r="B1027" s="28" t="s">
        <v>2490</v>
      </c>
      <c r="C1027" s="25" t="s">
        <v>16</v>
      </c>
      <c r="D1027" s="25"/>
      <c r="E1027" s="25" t="s">
        <v>1281</v>
      </c>
      <c r="F1027" s="27">
        <v>41561</v>
      </c>
      <c r="G1027" s="25" t="s">
        <v>1981</v>
      </c>
    </row>
    <row r="1028" spans="1:7" x14ac:dyDescent="0.35">
      <c r="A1028" s="38">
        <v>54190</v>
      </c>
      <c r="B1028" s="28" t="s">
        <v>2491</v>
      </c>
      <c r="C1028" s="25" t="s">
        <v>16</v>
      </c>
      <c r="D1028" s="25"/>
      <c r="E1028" s="25" t="s">
        <v>1281</v>
      </c>
      <c r="F1028" s="27">
        <v>41561</v>
      </c>
      <c r="G1028" s="25" t="s">
        <v>1981</v>
      </c>
    </row>
    <row r="1029" spans="1:7" x14ac:dyDescent="0.35">
      <c r="A1029" s="38">
        <v>54200</v>
      </c>
      <c r="B1029" s="28" t="s">
        <v>2492</v>
      </c>
      <c r="C1029" s="25" t="s">
        <v>16</v>
      </c>
      <c r="D1029" s="25"/>
      <c r="E1029" s="25" t="s">
        <v>1281</v>
      </c>
      <c r="F1029" s="27">
        <v>41561</v>
      </c>
      <c r="G1029" s="25" t="s">
        <v>1981</v>
      </c>
    </row>
    <row r="1030" spans="1:7" x14ac:dyDescent="0.35">
      <c r="A1030" s="38">
        <v>54210</v>
      </c>
      <c r="B1030" s="28" t="s">
        <v>2493</v>
      </c>
      <c r="C1030" s="25" t="s">
        <v>16</v>
      </c>
      <c r="D1030" s="25"/>
      <c r="E1030" s="25" t="s">
        <v>1281</v>
      </c>
      <c r="F1030" s="27">
        <v>41561</v>
      </c>
      <c r="G1030" s="25" t="s">
        <v>1981</v>
      </c>
    </row>
    <row r="1031" spans="1:7" x14ac:dyDescent="0.35">
      <c r="A1031" s="38">
        <v>54220</v>
      </c>
      <c r="B1031" s="28" t="s">
        <v>2494</v>
      </c>
      <c r="C1031" s="25" t="s">
        <v>16</v>
      </c>
      <c r="D1031" s="25"/>
      <c r="E1031" s="25" t="s">
        <v>1281</v>
      </c>
      <c r="F1031" s="27">
        <v>41561</v>
      </c>
      <c r="G1031" s="25" t="s">
        <v>1981</v>
      </c>
    </row>
    <row r="1032" spans="1:7" x14ac:dyDescent="0.35">
      <c r="A1032" s="38">
        <v>54230</v>
      </c>
      <c r="B1032" s="28" t="s">
        <v>2495</v>
      </c>
      <c r="C1032" s="25" t="s">
        <v>16</v>
      </c>
      <c r="D1032" s="25"/>
      <c r="E1032" s="25" t="s">
        <v>1281</v>
      </c>
      <c r="F1032" s="27">
        <v>41561</v>
      </c>
      <c r="G1032" s="25" t="s">
        <v>1981</v>
      </c>
    </row>
    <row r="1033" spans="1:7" x14ac:dyDescent="0.35">
      <c r="A1033" s="38">
        <v>54240</v>
      </c>
      <c r="B1033" s="28" t="s">
        <v>2496</v>
      </c>
      <c r="C1033" s="25" t="s">
        <v>16</v>
      </c>
      <c r="D1033" s="25"/>
      <c r="E1033" s="25" t="s">
        <v>1281</v>
      </c>
      <c r="F1033" s="27">
        <v>41561</v>
      </c>
      <c r="G1033" s="25" t="s">
        <v>1981</v>
      </c>
    </row>
    <row r="1034" spans="1:7" x14ac:dyDescent="0.35">
      <c r="A1034" s="38">
        <v>54250</v>
      </c>
      <c r="B1034" s="28" t="s">
        <v>2497</v>
      </c>
      <c r="C1034" s="25" t="s">
        <v>16</v>
      </c>
      <c r="D1034" s="25"/>
      <c r="E1034" s="25" t="s">
        <v>1281</v>
      </c>
      <c r="F1034" s="27">
        <v>41561</v>
      </c>
      <c r="G1034" s="25" t="s">
        <v>1981</v>
      </c>
    </row>
    <row r="1035" spans="1:7" x14ac:dyDescent="0.35">
      <c r="A1035" s="38">
        <v>54260</v>
      </c>
      <c r="B1035" s="28" t="s">
        <v>2498</v>
      </c>
      <c r="C1035" s="25" t="s">
        <v>16</v>
      </c>
      <c r="D1035" s="25"/>
      <c r="E1035" s="25" t="s">
        <v>1281</v>
      </c>
      <c r="F1035" s="27">
        <v>41561</v>
      </c>
      <c r="G1035" s="25" t="s">
        <v>1981</v>
      </c>
    </row>
    <row r="1036" spans="1:7" x14ac:dyDescent="0.35">
      <c r="A1036" s="38">
        <v>54265</v>
      </c>
      <c r="B1036" s="28" t="s">
        <v>2499</v>
      </c>
      <c r="C1036" s="25" t="s">
        <v>16</v>
      </c>
      <c r="D1036" s="25"/>
      <c r="E1036" s="25" t="s">
        <v>1281</v>
      </c>
      <c r="F1036" s="27">
        <v>41561</v>
      </c>
      <c r="G1036" s="25" t="s">
        <v>1981</v>
      </c>
    </row>
    <row r="1037" spans="1:7" x14ac:dyDescent="0.35">
      <c r="A1037" s="38">
        <v>54270</v>
      </c>
      <c r="B1037" s="28" t="s">
        <v>2500</v>
      </c>
      <c r="C1037" s="25" t="s">
        <v>16</v>
      </c>
      <c r="D1037" s="25"/>
      <c r="E1037" s="25" t="s">
        <v>1281</v>
      </c>
      <c r="F1037" s="27">
        <v>41561</v>
      </c>
      <c r="G1037" s="25" t="s">
        <v>1981</v>
      </c>
    </row>
    <row r="1038" spans="1:7" x14ac:dyDescent="0.35">
      <c r="A1038" s="38">
        <v>54275</v>
      </c>
      <c r="B1038" s="28" t="s">
        <v>2501</v>
      </c>
      <c r="C1038" s="25" t="s">
        <v>16</v>
      </c>
      <c r="D1038" s="25"/>
      <c r="E1038" s="25" t="s">
        <v>1281</v>
      </c>
      <c r="F1038" s="27">
        <v>41561</v>
      </c>
      <c r="G1038" s="25" t="s">
        <v>1981</v>
      </c>
    </row>
    <row r="1039" spans="1:7" x14ac:dyDescent="0.35">
      <c r="A1039" s="38">
        <v>54280</v>
      </c>
      <c r="B1039" s="28" t="s">
        <v>2502</v>
      </c>
      <c r="C1039" s="25" t="s">
        <v>16</v>
      </c>
      <c r="D1039" s="25"/>
      <c r="E1039" s="25" t="s">
        <v>1281</v>
      </c>
      <c r="F1039" s="27">
        <v>41561</v>
      </c>
      <c r="G1039" s="25" t="s">
        <v>1981</v>
      </c>
    </row>
    <row r="1040" spans="1:7" x14ac:dyDescent="0.35">
      <c r="A1040" s="38">
        <v>54290</v>
      </c>
      <c r="B1040" s="28" t="s">
        <v>2503</v>
      </c>
      <c r="C1040" s="25" t="s">
        <v>16</v>
      </c>
      <c r="D1040" s="25"/>
      <c r="E1040" s="25" t="s">
        <v>1281</v>
      </c>
      <c r="F1040" s="27">
        <v>41561</v>
      </c>
      <c r="G1040" s="25" t="s">
        <v>1981</v>
      </c>
    </row>
    <row r="1041" spans="1:7" x14ac:dyDescent="0.35">
      <c r="A1041" s="38">
        <v>54300</v>
      </c>
      <c r="B1041" s="28" t="s">
        <v>2504</v>
      </c>
      <c r="C1041" s="25" t="s">
        <v>16</v>
      </c>
      <c r="D1041" s="25"/>
      <c r="E1041" s="25" t="s">
        <v>1281</v>
      </c>
      <c r="F1041" s="27">
        <v>41561</v>
      </c>
      <c r="G1041" s="25" t="s">
        <v>1981</v>
      </c>
    </row>
    <row r="1042" spans="1:7" x14ac:dyDescent="0.35">
      <c r="A1042" s="38">
        <v>54310</v>
      </c>
      <c r="B1042" s="28" t="s">
        <v>2505</v>
      </c>
      <c r="C1042" s="25" t="s">
        <v>16</v>
      </c>
      <c r="D1042" s="25"/>
      <c r="E1042" s="25" t="s">
        <v>1281</v>
      </c>
      <c r="F1042" s="27">
        <v>41561</v>
      </c>
      <c r="G1042" s="25" t="s">
        <v>1981</v>
      </c>
    </row>
    <row r="1043" spans="1:7" x14ac:dyDescent="0.35">
      <c r="A1043" s="38">
        <v>54320</v>
      </c>
      <c r="B1043" s="28" t="s">
        <v>2506</v>
      </c>
      <c r="C1043" s="25" t="s">
        <v>16</v>
      </c>
      <c r="D1043" s="25"/>
      <c r="E1043" s="25" t="s">
        <v>1281</v>
      </c>
      <c r="F1043" s="27">
        <v>41561</v>
      </c>
      <c r="G1043" s="25" t="s">
        <v>1981</v>
      </c>
    </row>
    <row r="1044" spans="1:7" x14ac:dyDescent="0.35">
      <c r="A1044" s="38">
        <v>54325</v>
      </c>
      <c r="B1044" s="28" t="s">
        <v>2507</v>
      </c>
      <c r="C1044" s="25" t="s">
        <v>16</v>
      </c>
      <c r="D1044" s="25"/>
      <c r="E1044" s="25" t="s">
        <v>1281</v>
      </c>
      <c r="F1044" s="27">
        <v>41561</v>
      </c>
      <c r="G1044" s="25" t="s">
        <v>1981</v>
      </c>
    </row>
    <row r="1045" spans="1:7" x14ac:dyDescent="0.35">
      <c r="A1045" s="38">
        <v>54330</v>
      </c>
      <c r="B1045" s="28" t="s">
        <v>2508</v>
      </c>
      <c r="C1045" s="25" t="s">
        <v>16</v>
      </c>
      <c r="D1045" s="25"/>
      <c r="E1045" s="25" t="s">
        <v>1281</v>
      </c>
      <c r="F1045" s="27">
        <v>41561</v>
      </c>
      <c r="G1045" s="25" t="s">
        <v>1981</v>
      </c>
    </row>
    <row r="1046" spans="1:7" x14ac:dyDescent="0.35">
      <c r="A1046" s="38">
        <v>54331</v>
      </c>
      <c r="B1046" s="28" t="s">
        <v>2509</v>
      </c>
      <c r="C1046" s="25" t="s">
        <v>16</v>
      </c>
      <c r="D1046" s="25"/>
      <c r="E1046" s="25" t="s">
        <v>1281</v>
      </c>
      <c r="F1046" s="27">
        <v>41561</v>
      </c>
      <c r="G1046" s="25" t="s">
        <v>1981</v>
      </c>
    </row>
    <row r="1047" spans="1:7" x14ac:dyDescent="0.35">
      <c r="A1047" s="38">
        <v>54401</v>
      </c>
      <c r="B1047" s="28" t="s">
        <v>2510</v>
      </c>
      <c r="C1047" s="25" t="s">
        <v>16</v>
      </c>
      <c r="D1047" s="25"/>
      <c r="E1047" s="25" t="s">
        <v>1149</v>
      </c>
      <c r="F1047" s="27">
        <v>41562</v>
      </c>
      <c r="G1047" s="25" t="s">
        <v>1981</v>
      </c>
    </row>
    <row r="1048" spans="1:7" x14ac:dyDescent="0.35">
      <c r="A1048" s="38">
        <v>54402</v>
      </c>
      <c r="B1048" s="28" t="s">
        <v>2511</v>
      </c>
      <c r="C1048" s="25" t="s">
        <v>16</v>
      </c>
      <c r="D1048" s="25"/>
      <c r="E1048" s="25" t="s">
        <v>1149</v>
      </c>
      <c r="F1048" s="27">
        <v>41562</v>
      </c>
      <c r="G1048" s="25" t="s">
        <v>1981</v>
      </c>
    </row>
    <row r="1049" spans="1:7" x14ac:dyDescent="0.35">
      <c r="A1049" s="38">
        <v>54403</v>
      </c>
      <c r="B1049" s="28" t="s">
        <v>2512</v>
      </c>
      <c r="C1049" s="25" t="s">
        <v>16</v>
      </c>
      <c r="D1049" s="25"/>
      <c r="E1049" s="25" t="s">
        <v>1149</v>
      </c>
      <c r="F1049" s="27">
        <v>41562</v>
      </c>
      <c r="G1049" s="25" t="s">
        <v>1981</v>
      </c>
    </row>
    <row r="1050" spans="1:7" x14ac:dyDescent="0.35">
      <c r="A1050" s="38">
        <v>54405</v>
      </c>
      <c r="B1050" s="28" t="s">
        <v>2513</v>
      </c>
      <c r="C1050" s="25" t="s">
        <v>16</v>
      </c>
      <c r="D1050" s="25"/>
      <c r="E1050" s="25" t="s">
        <v>1149</v>
      </c>
      <c r="F1050" s="27">
        <v>41562</v>
      </c>
      <c r="G1050" s="25" t="s">
        <v>1981</v>
      </c>
    </row>
    <row r="1051" spans="1:7" x14ac:dyDescent="0.35">
      <c r="A1051" s="38">
        <v>54406</v>
      </c>
      <c r="B1051" s="28" t="s">
        <v>2514</v>
      </c>
      <c r="C1051" s="25" t="s">
        <v>16</v>
      </c>
      <c r="D1051" s="25"/>
      <c r="E1051" s="25" t="s">
        <v>1149</v>
      </c>
      <c r="F1051" s="27">
        <v>41562</v>
      </c>
      <c r="G1051" s="25" t="s">
        <v>1981</v>
      </c>
    </row>
    <row r="1052" spans="1:7" x14ac:dyDescent="0.35">
      <c r="A1052" s="38">
        <v>54407</v>
      </c>
      <c r="B1052" s="28" t="s">
        <v>2515</v>
      </c>
      <c r="C1052" s="25" t="s">
        <v>16</v>
      </c>
      <c r="D1052" s="25"/>
      <c r="E1052" s="25" t="s">
        <v>1149</v>
      </c>
      <c r="F1052" s="27">
        <v>41562</v>
      </c>
      <c r="G1052" s="25" t="s">
        <v>1981</v>
      </c>
    </row>
    <row r="1053" spans="1:7" x14ac:dyDescent="0.35">
      <c r="A1053" s="38">
        <v>54408</v>
      </c>
      <c r="B1053" s="28" t="s">
        <v>2516</v>
      </c>
      <c r="C1053" s="25" t="s">
        <v>16</v>
      </c>
      <c r="D1053" s="25"/>
      <c r="E1053" s="25" t="s">
        <v>1149</v>
      </c>
      <c r="F1053" s="27">
        <v>41562</v>
      </c>
      <c r="G1053" s="25" t="s">
        <v>1981</v>
      </c>
    </row>
    <row r="1054" spans="1:7" x14ac:dyDescent="0.35">
      <c r="A1054" s="38">
        <v>54409</v>
      </c>
      <c r="B1054" s="28" t="s">
        <v>2517</v>
      </c>
      <c r="C1054" s="25" t="s">
        <v>16</v>
      </c>
      <c r="D1054" s="25"/>
      <c r="E1054" s="25" t="s">
        <v>1149</v>
      </c>
      <c r="F1054" s="27">
        <v>41562</v>
      </c>
      <c r="G1054" s="25" t="s">
        <v>1981</v>
      </c>
    </row>
    <row r="1055" spans="1:7" x14ac:dyDescent="0.35">
      <c r="A1055" s="38">
        <v>55100</v>
      </c>
      <c r="B1055" s="28" t="s">
        <v>2518</v>
      </c>
      <c r="C1055" s="25" t="s">
        <v>16</v>
      </c>
      <c r="D1055" s="25"/>
      <c r="E1055" s="25" t="s">
        <v>1281</v>
      </c>
      <c r="F1055" s="27">
        <v>41561</v>
      </c>
      <c r="G1055" s="25" t="s">
        <v>1981</v>
      </c>
    </row>
    <row r="1056" spans="1:7" x14ac:dyDescent="0.35">
      <c r="A1056" s="38">
        <v>55110</v>
      </c>
      <c r="B1056" s="28" t="s">
        <v>2519</v>
      </c>
      <c r="C1056" s="25" t="s">
        <v>16</v>
      </c>
      <c r="D1056" s="25"/>
      <c r="E1056" s="25" t="s">
        <v>1281</v>
      </c>
      <c r="F1056" s="27">
        <v>41561</v>
      </c>
      <c r="G1056" s="25" t="s">
        <v>1981</v>
      </c>
    </row>
    <row r="1057" spans="1:7" x14ac:dyDescent="0.35">
      <c r="A1057" s="38">
        <v>55120</v>
      </c>
      <c r="B1057" s="28" t="s">
        <v>2520</v>
      </c>
      <c r="C1057" s="25" t="s">
        <v>16</v>
      </c>
      <c r="D1057" s="25"/>
      <c r="E1057" s="25" t="s">
        <v>1281</v>
      </c>
      <c r="F1057" s="27">
        <v>41561</v>
      </c>
      <c r="G1057" s="25" t="s">
        <v>1981</v>
      </c>
    </row>
    <row r="1058" spans="1:7" x14ac:dyDescent="0.35">
      <c r="A1058" s="38">
        <v>55140</v>
      </c>
      <c r="B1058" s="28" t="s">
        <v>2521</v>
      </c>
      <c r="C1058" s="25" t="s">
        <v>16</v>
      </c>
      <c r="D1058" s="25"/>
      <c r="E1058" s="25" t="s">
        <v>1281</v>
      </c>
      <c r="F1058" s="27">
        <v>41561</v>
      </c>
      <c r="G1058" s="25" t="s">
        <v>1981</v>
      </c>
    </row>
    <row r="1059" spans="1:7" x14ac:dyDescent="0.35">
      <c r="A1059" s="38">
        <v>55160</v>
      </c>
      <c r="B1059" s="28" t="s">
        <v>2522</v>
      </c>
      <c r="C1059" s="25" t="s">
        <v>16</v>
      </c>
      <c r="D1059" s="25"/>
      <c r="E1059" s="25" t="s">
        <v>1281</v>
      </c>
      <c r="F1059" s="27">
        <v>41561</v>
      </c>
      <c r="G1059" s="25" t="s">
        <v>1981</v>
      </c>
    </row>
    <row r="1060" spans="1:7" x14ac:dyDescent="0.35">
      <c r="A1060" s="38">
        <v>55170</v>
      </c>
      <c r="B1060" s="28" t="s">
        <v>2523</v>
      </c>
      <c r="C1060" s="25" t="s">
        <v>16</v>
      </c>
      <c r="D1060" s="25"/>
      <c r="E1060" s="25" t="s">
        <v>1281</v>
      </c>
      <c r="F1060" s="27">
        <v>41561</v>
      </c>
      <c r="G1060" s="25" t="s">
        <v>1981</v>
      </c>
    </row>
    <row r="1061" spans="1:7" x14ac:dyDescent="0.35">
      <c r="A1061" s="38">
        <v>55180</v>
      </c>
      <c r="B1061" s="28" t="s">
        <v>2524</v>
      </c>
      <c r="C1061" s="25" t="s">
        <v>16</v>
      </c>
      <c r="D1061" s="25"/>
      <c r="E1061" s="25" t="s">
        <v>1281</v>
      </c>
      <c r="F1061" s="27">
        <v>41561</v>
      </c>
      <c r="G1061" s="25" t="s">
        <v>1981</v>
      </c>
    </row>
    <row r="1062" spans="1:7" x14ac:dyDescent="0.35">
      <c r="A1062" s="38">
        <v>55200</v>
      </c>
      <c r="B1062" s="28" t="s">
        <v>2525</v>
      </c>
      <c r="C1062" s="25" t="s">
        <v>16</v>
      </c>
      <c r="D1062" s="25"/>
      <c r="E1062" s="25" t="s">
        <v>1281</v>
      </c>
      <c r="F1062" s="27">
        <v>41561</v>
      </c>
      <c r="G1062" s="25" t="s">
        <v>1981</v>
      </c>
    </row>
    <row r="1063" spans="1:7" x14ac:dyDescent="0.35">
      <c r="A1063" s="38">
        <v>55300</v>
      </c>
      <c r="B1063" s="28" t="s">
        <v>2526</v>
      </c>
      <c r="C1063" s="25" t="s">
        <v>16</v>
      </c>
      <c r="D1063" s="25"/>
      <c r="E1063" s="25" t="s">
        <v>1281</v>
      </c>
      <c r="F1063" s="27">
        <v>41561</v>
      </c>
      <c r="G1063" s="25" t="s">
        <v>1981</v>
      </c>
    </row>
    <row r="1064" spans="1:7" x14ac:dyDescent="0.35">
      <c r="A1064" s="38">
        <v>55410</v>
      </c>
      <c r="B1064" s="28" t="s">
        <v>2527</v>
      </c>
      <c r="C1064" s="25" t="s">
        <v>16</v>
      </c>
      <c r="D1064" s="25"/>
      <c r="E1064" s="25" t="s">
        <v>1281</v>
      </c>
      <c r="F1064" s="27">
        <v>41561</v>
      </c>
      <c r="G1064" s="25" t="s">
        <v>1981</v>
      </c>
    </row>
    <row r="1065" spans="1:7" x14ac:dyDescent="0.35">
      <c r="A1065" s="38">
        <v>55420</v>
      </c>
      <c r="B1065" s="28" t="s">
        <v>2528</v>
      </c>
      <c r="C1065" s="25" t="s">
        <v>16</v>
      </c>
      <c r="D1065" s="25"/>
      <c r="E1065" s="25" t="s">
        <v>1281</v>
      </c>
      <c r="F1065" s="27">
        <v>41561</v>
      </c>
      <c r="G1065" s="25" t="s">
        <v>1981</v>
      </c>
    </row>
    <row r="1066" spans="1:7" x14ac:dyDescent="0.35">
      <c r="A1066" s="38">
        <v>55430</v>
      </c>
      <c r="B1066" s="28" t="s">
        <v>2529</v>
      </c>
      <c r="C1066" s="25" t="s">
        <v>16</v>
      </c>
      <c r="D1066" s="25"/>
      <c r="E1066" s="25" t="s">
        <v>1281</v>
      </c>
      <c r="F1066" s="27">
        <v>41561</v>
      </c>
      <c r="G1066" s="25" t="s">
        <v>1981</v>
      </c>
    </row>
    <row r="1067" spans="1:7" x14ac:dyDescent="0.35">
      <c r="A1067" s="38">
        <v>55450</v>
      </c>
      <c r="B1067" s="28" t="s">
        <v>2530</v>
      </c>
      <c r="C1067" s="25" t="s">
        <v>16</v>
      </c>
      <c r="D1067" s="25"/>
      <c r="E1067" s="25" t="s">
        <v>1281</v>
      </c>
      <c r="F1067" s="27">
        <v>41561</v>
      </c>
      <c r="G1067" s="25" t="s">
        <v>1981</v>
      </c>
    </row>
    <row r="1068" spans="1:7" x14ac:dyDescent="0.35">
      <c r="A1068" s="38">
        <v>55460</v>
      </c>
      <c r="B1068" s="28" t="s">
        <v>2531</v>
      </c>
      <c r="C1068" s="25" t="s">
        <v>16</v>
      </c>
      <c r="D1068" s="25"/>
      <c r="E1068" s="25" t="s">
        <v>1281</v>
      </c>
      <c r="F1068" s="27">
        <v>41561</v>
      </c>
      <c r="G1068" s="25" t="s">
        <v>1981</v>
      </c>
    </row>
    <row r="1069" spans="1:7" x14ac:dyDescent="0.35">
      <c r="A1069" s="38">
        <v>55470</v>
      </c>
      <c r="B1069" s="28" t="s">
        <v>2532</v>
      </c>
      <c r="C1069" s="25" t="s">
        <v>16</v>
      </c>
      <c r="D1069" s="25"/>
      <c r="E1069" s="25" t="s">
        <v>1281</v>
      </c>
      <c r="F1069" s="27">
        <v>41561</v>
      </c>
      <c r="G1069" s="25" t="s">
        <v>1981</v>
      </c>
    </row>
    <row r="1070" spans="1:7" x14ac:dyDescent="0.35">
      <c r="A1070" s="38">
        <v>55485</v>
      </c>
      <c r="B1070" s="28" t="s">
        <v>2533</v>
      </c>
      <c r="C1070" s="25" t="s">
        <v>16</v>
      </c>
      <c r="D1070" s="25"/>
      <c r="E1070" s="25" t="s">
        <v>1281</v>
      </c>
      <c r="F1070" s="27">
        <v>41561</v>
      </c>
      <c r="G1070" s="25" t="s">
        <v>1981</v>
      </c>
    </row>
    <row r="1071" spans="1:7" x14ac:dyDescent="0.35">
      <c r="A1071" s="38">
        <v>55490</v>
      </c>
      <c r="B1071" s="28" t="s">
        <v>2534</v>
      </c>
      <c r="C1071" s="25" t="s">
        <v>16</v>
      </c>
      <c r="D1071" s="25"/>
      <c r="E1071" s="25" t="s">
        <v>1281</v>
      </c>
      <c r="F1071" s="27">
        <v>41561</v>
      </c>
      <c r="G1071" s="25" t="s">
        <v>1981</v>
      </c>
    </row>
    <row r="1072" spans="1:7" x14ac:dyDescent="0.35">
      <c r="A1072" s="38">
        <v>55600</v>
      </c>
      <c r="B1072" s="28" t="s">
        <v>2535</v>
      </c>
      <c r="C1072" s="25" t="s">
        <v>16</v>
      </c>
      <c r="D1072" s="25"/>
      <c r="E1072" s="25" t="s">
        <v>1281</v>
      </c>
      <c r="F1072" s="27">
        <v>41561</v>
      </c>
      <c r="G1072" s="25" t="s">
        <v>1981</v>
      </c>
    </row>
    <row r="1073" spans="1:7" x14ac:dyDescent="0.35">
      <c r="A1073" s="38">
        <v>55610</v>
      </c>
      <c r="B1073" s="28" t="s">
        <v>2536</v>
      </c>
      <c r="C1073" s="25" t="s">
        <v>16</v>
      </c>
      <c r="D1073" s="25"/>
      <c r="E1073" s="25" t="s">
        <v>1281</v>
      </c>
      <c r="F1073" s="27">
        <v>41561</v>
      </c>
      <c r="G1073" s="25" t="s">
        <v>1981</v>
      </c>
    </row>
    <row r="1074" spans="1:7" x14ac:dyDescent="0.35">
      <c r="A1074" s="38">
        <v>55620</v>
      </c>
      <c r="B1074" s="28" t="s">
        <v>2537</v>
      </c>
      <c r="C1074" s="25" t="s">
        <v>16</v>
      </c>
      <c r="D1074" s="25"/>
      <c r="E1074" s="25" t="s">
        <v>1281</v>
      </c>
      <c r="F1074" s="27">
        <v>41561</v>
      </c>
      <c r="G1074" s="25" t="s">
        <v>1981</v>
      </c>
    </row>
    <row r="1075" spans="1:7" x14ac:dyDescent="0.35">
      <c r="A1075" s="38">
        <v>55630</v>
      </c>
      <c r="B1075" s="28" t="s">
        <v>2538</v>
      </c>
      <c r="C1075" s="25" t="s">
        <v>16</v>
      </c>
      <c r="D1075" s="25"/>
      <c r="E1075" s="25" t="s">
        <v>1281</v>
      </c>
      <c r="F1075" s="27">
        <v>41561</v>
      </c>
      <c r="G1075" s="25" t="s">
        <v>1981</v>
      </c>
    </row>
    <row r="1076" spans="1:7" x14ac:dyDescent="0.35">
      <c r="A1076" s="38">
        <v>55640</v>
      </c>
      <c r="B1076" s="28" t="s">
        <v>2539</v>
      </c>
      <c r="C1076" s="25" t="s">
        <v>16</v>
      </c>
      <c r="D1076" s="25"/>
      <c r="E1076" s="25" t="s">
        <v>1281</v>
      </c>
      <c r="F1076" s="27">
        <v>41561</v>
      </c>
      <c r="G1076" s="25" t="s">
        <v>1981</v>
      </c>
    </row>
    <row r="1077" spans="1:7" x14ac:dyDescent="0.35">
      <c r="A1077" s="38">
        <v>55650</v>
      </c>
      <c r="B1077" s="28" t="s">
        <v>2540</v>
      </c>
      <c r="C1077" s="25" t="s">
        <v>16</v>
      </c>
      <c r="D1077" s="25"/>
      <c r="E1077" s="25" t="s">
        <v>1281</v>
      </c>
      <c r="F1077" s="27">
        <v>41561</v>
      </c>
      <c r="G1077" s="25" t="s">
        <v>1981</v>
      </c>
    </row>
    <row r="1078" spans="1:7" x14ac:dyDescent="0.35">
      <c r="A1078" s="38">
        <v>56000</v>
      </c>
      <c r="B1078" s="28" t="s">
        <v>2541</v>
      </c>
      <c r="C1078" s="25" t="s">
        <v>16</v>
      </c>
      <c r="D1078" s="25"/>
      <c r="E1078" s="25" t="s">
        <v>1281</v>
      </c>
      <c r="F1078" s="27">
        <v>41561</v>
      </c>
      <c r="G1078" s="25" t="s">
        <v>1981</v>
      </c>
    </row>
    <row r="1079" spans="1:7" x14ac:dyDescent="0.35">
      <c r="A1079" s="38">
        <v>56010</v>
      </c>
      <c r="B1079" s="28" t="s">
        <v>2542</v>
      </c>
      <c r="C1079" s="25" t="s">
        <v>16</v>
      </c>
      <c r="D1079" s="25"/>
      <c r="E1079" s="25" t="s">
        <v>1281</v>
      </c>
      <c r="F1079" s="27">
        <v>41561</v>
      </c>
      <c r="G1079" s="25" t="s">
        <v>1981</v>
      </c>
    </row>
    <row r="1080" spans="1:7" x14ac:dyDescent="0.35">
      <c r="A1080" s="38">
        <v>56050</v>
      </c>
      <c r="B1080" s="28" t="s">
        <v>2543</v>
      </c>
      <c r="C1080" s="25" t="s">
        <v>16</v>
      </c>
      <c r="D1080" s="25"/>
      <c r="E1080" s="25" t="s">
        <v>1281</v>
      </c>
      <c r="F1080" s="27">
        <v>41561</v>
      </c>
      <c r="G1080" s="25" t="s">
        <v>1981</v>
      </c>
    </row>
    <row r="1081" spans="1:7" x14ac:dyDescent="0.35">
      <c r="A1081" s="38">
        <v>56100</v>
      </c>
      <c r="B1081" s="28" t="s">
        <v>2544</v>
      </c>
      <c r="C1081" s="25" t="s">
        <v>16</v>
      </c>
      <c r="D1081" s="25"/>
      <c r="E1081" s="25" t="s">
        <v>1281</v>
      </c>
      <c r="F1081" s="27">
        <v>41561</v>
      </c>
      <c r="G1081" s="25" t="s">
        <v>1981</v>
      </c>
    </row>
    <row r="1082" spans="1:7" x14ac:dyDescent="0.35">
      <c r="A1082" s="38">
        <v>56110</v>
      </c>
      <c r="B1082" s="28" t="s">
        <v>2545</v>
      </c>
      <c r="C1082" s="25" t="s">
        <v>16</v>
      </c>
      <c r="D1082" s="25"/>
      <c r="E1082" s="25" t="s">
        <v>1281</v>
      </c>
      <c r="F1082" s="27">
        <v>41561</v>
      </c>
      <c r="G1082" s="25" t="s">
        <v>1981</v>
      </c>
    </row>
    <row r="1083" spans="1:7" x14ac:dyDescent="0.35">
      <c r="A1083" s="38">
        <v>56120</v>
      </c>
      <c r="B1083" s="28" t="s">
        <v>2546</v>
      </c>
      <c r="C1083" s="25" t="s">
        <v>16</v>
      </c>
      <c r="D1083" s="25"/>
      <c r="E1083" s="25" t="s">
        <v>1281</v>
      </c>
      <c r="F1083" s="27">
        <v>41561</v>
      </c>
      <c r="G1083" s="25" t="s">
        <v>1981</v>
      </c>
    </row>
    <row r="1084" spans="1:7" x14ac:dyDescent="0.35">
      <c r="A1084" s="38">
        <v>56130</v>
      </c>
      <c r="B1084" s="28" t="s">
        <v>2547</v>
      </c>
      <c r="C1084" s="25" t="s">
        <v>16</v>
      </c>
      <c r="D1084" s="25"/>
      <c r="E1084" s="25" t="s">
        <v>1281</v>
      </c>
      <c r="F1084" s="27">
        <v>41561</v>
      </c>
      <c r="G1084" s="25" t="s">
        <v>1981</v>
      </c>
    </row>
    <row r="1085" spans="1:7" x14ac:dyDescent="0.35">
      <c r="A1085" s="38">
        <v>56140</v>
      </c>
      <c r="B1085" s="28" t="s">
        <v>2548</v>
      </c>
      <c r="C1085" s="25" t="s">
        <v>16</v>
      </c>
      <c r="D1085" s="25"/>
      <c r="E1085" s="25" t="s">
        <v>1281</v>
      </c>
      <c r="F1085" s="27">
        <v>41561</v>
      </c>
      <c r="G1085" s="25" t="s">
        <v>1981</v>
      </c>
    </row>
    <row r="1086" spans="1:7" x14ac:dyDescent="0.35">
      <c r="A1086" s="38">
        <v>56150</v>
      </c>
      <c r="B1086" s="28" t="s">
        <v>2549</v>
      </c>
      <c r="C1086" s="25" t="s">
        <v>16</v>
      </c>
      <c r="D1086" s="25"/>
      <c r="E1086" s="25" t="s">
        <v>1281</v>
      </c>
      <c r="F1086" s="27">
        <v>41561</v>
      </c>
      <c r="G1086" s="25" t="s">
        <v>1981</v>
      </c>
    </row>
    <row r="1087" spans="1:7" x14ac:dyDescent="0.35">
      <c r="A1087" s="38">
        <v>56200</v>
      </c>
      <c r="B1087" s="28" t="s">
        <v>2550</v>
      </c>
      <c r="C1087" s="25" t="s">
        <v>16</v>
      </c>
      <c r="D1087" s="25"/>
      <c r="E1087" s="25" t="s">
        <v>1281</v>
      </c>
      <c r="F1087" s="27">
        <v>41561</v>
      </c>
      <c r="G1087" s="25" t="s">
        <v>1981</v>
      </c>
    </row>
    <row r="1088" spans="1:7" x14ac:dyDescent="0.35">
      <c r="A1088" s="38">
        <v>56210</v>
      </c>
      <c r="B1088" s="28" t="s">
        <v>2551</v>
      </c>
      <c r="C1088" s="25" t="s">
        <v>16</v>
      </c>
      <c r="D1088" s="25"/>
      <c r="E1088" s="25" t="s">
        <v>1281</v>
      </c>
      <c r="F1088" s="27">
        <v>41561</v>
      </c>
      <c r="G1088" s="25" t="s">
        <v>1981</v>
      </c>
    </row>
    <row r="1089" spans="1:7" x14ac:dyDescent="0.35">
      <c r="A1089" s="38">
        <v>56220</v>
      </c>
      <c r="B1089" s="28" t="s">
        <v>2552</v>
      </c>
      <c r="C1089" s="25" t="s">
        <v>16</v>
      </c>
      <c r="D1089" s="25"/>
      <c r="E1089" s="25" t="s">
        <v>1281</v>
      </c>
      <c r="F1089" s="27">
        <v>41561</v>
      </c>
      <c r="G1089" s="25" t="s">
        <v>1981</v>
      </c>
    </row>
    <row r="1090" spans="1:7" x14ac:dyDescent="0.35">
      <c r="A1090" s="38">
        <v>56230</v>
      </c>
      <c r="B1090" s="28" t="s">
        <v>2553</v>
      </c>
      <c r="C1090" s="25" t="s">
        <v>16</v>
      </c>
      <c r="D1090" s="25"/>
      <c r="E1090" s="25" t="s">
        <v>1281</v>
      </c>
      <c r="F1090" s="27">
        <v>41561</v>
      </c>
      <c r="G1090" s="25" t="s">
        <v>1981</v>
      </c>
    </row>
    <row r="1091" spans="1:7" x14ac:dyDescent="0.35">
      <c r="A1091" s="38">
        <v>56300</v>
      </c>
      <c r="B1091" s="28" t="s">
        <v>2554</v>
      </c>
      <c r="C1091" s="25" t="s">
        <v>16</v>
      </c>
      <c r="D1091" s="25"/>
      <c r="E1091" s="25" t="s">
        <v>1281</v>
      </c>
      <c r="F1091" s="27">
        <v>41561</v>
      </c>
      <c r="G1091" s="25" t="s">
        <v>1981</v>
      </c>
    </row>
    <row r="1092" spans="1:7" x14ac:dyDescent="0.35">
      <c r="A1092" s="38">
        <v>56310</v>
      </c>
      <c r="B1092" s="28" t="s">
        <v>2555</v>
      </c>
      <c r="C1092" s="25" t="s">
        <v>16</v>
      </c>
      <c r="D1092" s="25"/>
      <c r="E1092" s="25" t="s">
        <v>1281</v>
      </c>
      <c r="F1092" s="27">
        <v>41561</v>
      </c>
      <c r="G1092" s="25" t="s">
        <v>1981</v>
      </c>
    </row>
    <row r="1093" spans="1:7" x14ac:dyDescent="0.35">
      <c r="A1093" s="38">
        <v>56320</v>
      </c>
      <c r="B1093" s="28" t="s">
        <v>2556</v>
      </c>
      <c r="C1093" s="25" t="s">
        <v>16</v>
      </c>
      <c r="D1093" s="25"/>
      <c r="E1093" s="25" t="s">
        <v>1281</v>
      </c>
      <c r="F1093" s="27">
        <v>41561</v>
      </c>
      <c r="G1093" s="25" t="s">
        <v>1981</v>
      </c>
    </row>
    <row r="1094" spans="1:7" x14ac:dyDescent="0.35">
      <c r="A1094" s="38">
        <v>56390</v>
      </c>
      <c r="B1094" s="28" t="s">
        <v>2557</v>
      </c>
      <c r="C1094" s="25" t="s">
        <v>16</v>
      </c>
      <c r="D1094" s="25"/>
      <c r="E1094" s="25" t="s">
        <v>1281</v>
      </c>
      <c r="F1094" s="27">
        <v>41561</v>
      </c>
      <c r="G1094" s="25" t="s">
        <v>1981</v>
      </c>
    </row>
    <row r="1095" spans="1:7" x14ac:dyDescent="0.35">
      <c r="A1095" s="38">
        <v>58000</v>
      </c>
      <c r="B1095" s="28" t="s">
        <v>2558</v>
      </c>
      <c r="C1095" s="25" t="s">
        <v>16</v>
      </c>
      <c r="D1095" s="25"/>
      <c r="E1095" s="25" t="s">
        <v>1281</v>
      </c>
      <c r="F1095" s="27">
        <v>41561</v>
      </c>
      <c r="G1095" s="25" t="s">
        <v>1981</v>
      </c>
    </row>
    <row r="1096" spans="1:7" x14ac:dyDescent="0.35">
      <c r="A1096" s="38">
        <v>58100</v>
      </c>
      <c r="B1096" s="28" t="s">
        <v>2559</v>
      </c>
      <c r="C1096" s="25" t="s">
        <v>16</v>
      </c>
      <c r="D1096" s="25"/>
      <c r="E1096" s="25" t="s">
        <v>1281</v>
      </c>
      <c r="F1096" s="27">
        <v>41561</v>
      </c>
      <c r="G1096" s="25" t="s">
        <v>1981</v>
      </c>
    </row>
    <row r="1097" spans="1:7" x14ac:dyDescent="0.35">
      <c r="A1097" s="38">
        <v>58250</v>
      </c>
      <c r="B1097" s="28" t="s">
        <v>2560</v>
      </c>
      <c r="C1097" s="25" t="s">
        <v>16</v>
      </c>
      <c r="D1097" s="25"/>
      <c r="E1097" s="25" t="s">
        <v>1281</v>
      </c>
      <c r="F1097" s="27">
        <v>41561</v>
      </c>
      <c r="G1097" s="25" t="s">
        <v>1981</v>
      </c>
    </row>
    <row r="1098" spans="1:7" x14ac:dyDescent="0.35">
      <c r="A1098" s="38">
        <v>58300</v>
      </c>
      <c r="B1098" s="28" t="s">
        <v>2561</v>
      </c>
      <c r="C1098" s="25" t="s">
        <v>16</v>
      </c>
      <c r="D1098" s="25"/>
      <c r="E1098" s="25" t="s">
        <v>1281</v>
      </c>
      <c r="F1098" s="27">
        <v>41561</v>
      </c>
      <c r="G1098" s="25" t="s">
        <v>1981</v>
      </c>
    </row>
    <row r="1099" spans="1:7" x14ac:dyDescent="0.35">
      <c r="A1099" s="38">
        <v>58350</v>
      </c>
      <c r="B1099" s="28" t="s">
        <v>2562</v>
      </c>
      <c r="C1099" s="25" t="s">
        <v>16</v>
      </c>
      <c r="D1099" s="25"/>
      <c r="E1099" s="25" t="s">
        <v>1281</v>
      </c>
      <c r="F1099" s="27">
        <v>41561</v>
      </c>
      <c r="G1099" s="25" t="s">
        <v>1981</v>
      </c>
    </row>
    <row r="1100" spans="1:7" x14ac:dyDescent="0.35">
      <c r="A1100" s="38">
        <v>58400</v>
      </c>
      <c r="B1100" s="28" t="s">
        <v>2563</v>
      </c>
      <c r="C1100" s="25" t="s">
        <v>16</v>
      </c>
      <c r="D1100" s="25"/>
      <c r="E1100" s="25" t="s">
        <v>1281</v>
      </c>
      <c r="F1100" s="27">
        <v>41561</v>
      </c>
      <c r="G1100" s="25" t="s">
        <v>1981</v>
      </c>
    </row>
    <row r="1101" spans="1:7" x14ac:dyDescent="0.35">
      <c r="A1101" s="38">
        <v>58420</v>
      </c>
      <c r="B1101" s="28" t="s">
        <v>2564</v>
      </c>
      <c r="C1101" s="25" t="s">
        <v>16</v>
      </c>
      <c r="D1101" s="25"/>
      <c r="E1101" s="25" t="s">
        <v>1281</v>
      </c>
      <c r="F1101" s="27">
        <v>41561</v>
      </c>
      <c r="G1101" s="25" t="s">
        <v>1981</v>
      </c>
    </row>
    <row r="1102" spans="1:7" x14ac:dyDescent="0.35">
      <c r="A1102" s="38">
        <v>58500</v>
      </c>
      <c r="B1102" s="28" t="s">
        <v>2559</v>
      </c>
      <c r="C1102" s="25" t="s">
        <v>16</v>
      </c>
      <c r="D1102" s="25"/>
      <c r="E1102" s="25" t="s">
        <v>1281</v>
      </c>
      <c r="F1102" s="27">
        <v>41561</v>
      </c>
      <c r="G1102" s="25" t="s">
        <v>1981</v>
      </c>
    </row>
    <row r="1103" spans="1:7" x14ac:dyDescent="0.35">
      <c r="A1103" s="38">
        <v>58510</v>
      </c>
      <c r="B1103" s="28" t="s">
        <v>2565</v>
      </c>
      <c r="C1103" s="25" t="s">
        <v>16</v>
      </c>
      <c r="D1103" s="25"/>
      <c r="E1103" s="25" t="s">
        <v>1281</v>
      </c>
      <c r="F1103" s="27">
        <v>41561</v>
      </c>
      <c r="G1103" s="25" t="s">
        <v>1981</v>
      </c>
    </row>
    <row r="1104" spans="1:7" x14ac:dyDescent="0.35">
      <c r="A1104" s="38">
        <v>58520</v>
      </c>
      <c r="B1104" s="28" t="s">
        <v>2566</v>
      </c>
      <c r="C1104" s="25" t="s">
        <v>16</v>
      </c>
      <c r="D1104" s="25"/>
      <c r="E1104" s="25" t="s">
        <v>1281</v>
      </c>
      <c r="F1104" s="27">
        <v>41561</v>
      </c>
      <c r="G1104" s="25" t="s">
        <v>1981</v>
      </c>
    </row>
    <row r="1105" spans="1:7" x14ac:dyDescent="0.35">
      <c r="A1105" s="38">
        <v>58530</v>
      </c>
      <c r="B1105" s="28" t="s">
        <v>2567</v>
      </c>
      <c r="C1105" s="25" t="s">
        <v>16</v>
      </c>
      <c r="D1105" s="25"/>
      <c r="E1105" s="25" t="s">
        <v>1281</v>
      </c>
      <c r="F1105" s="27">
        <v>42153</v>
      </c>
      <c r="G1105" s="25" t="s">
        <v>1981</v>
      </c>
    </row>
    <row r="1106" spans="1:7" x14ac:dyDescent="0.35">
      <c r="A1106" s="38">
        <v>58540</v>
      </c>
      <c r="B1106" s="28" t="s">
        <v>2568</v>
      </c>
      <c r="C1106" s="25" t="s">
        <v>16</v>
      </c>
      <c r="D1106" s="25"/>
      <c r="E1106" s="25" t="s">
        <v>1281</v>
      </c>
      <c r="F1106" s="27">
        <v>42153</v>
      </c>
      <c r="G1106" s="25" t="s">
        <v>1981</v>
      </c>
    </row>
    <row r="1107" spans="1:7" x14ac:dyDescent="0.35">
      <c r="A1107" s="38">
        <v>58550</v>
      </c>
      <c r="B1107" s="28" t="s">
        <v>2569</v>
      </c>
      <c r="C1107" s="25" t="s">
        <v>16</v>
      </c>
      <c r="D1107" s="25"/>
      <c r="E1107" s="25" t="s">
        <v>1281</v>
      </c>
      <c r="F1107" s="27">
        <v>42153</v>
      </c>
      <c r="G1107" s="25" t="s">
        <v>1981</v>
      </c>
    </row>
    <row r="1108" spans="1:7" x14ac:dyDescent="0.35">
      <c r="A1108" s="38">
        <v>58560</v>
      </c>
      <c r="B1108" s="28" t="s">
        <v>2570</v>
      </c>
      <c r="C1108" s="25" t="s">
        <v>16</v>
      </c>
      <c r="D1108" s="25"/>
      <c r="E1108" s="25" t="s">
        <v>1281</v>
      </c>
      <c r="F1108" s="27">
        <v>42153</v>
      </c>
      <c r="G1108" s="25" t="s">
        <v>1981</v>
      </c>
    </row>
    <row r="1109" spans="1:7" x14ac:dyDescent="0.35">
      <c r="A1109" s="38">
        <v>58570</v>
      </c>
      <c r="B1109" s="28" t="s">
        <v>2571</v>
      </c>
      <c r="C1109" s="25" t="s">
        <v>16</v>
      </c>
      <c r="D1109" s="25"/>
      <c r="E1109" s="25" t="s">
        <v>1281</v>
      </c>
      <c r="F1109" s="27">
        <v>42153</v>
      </c>
      <c r="G1109" s="25" t="s">
        <v>1981</v>
      </c>
    </row>
    <row r="1110" spans="1:7" x14ac:dyDescent="0.35">
      <c r="A1110" s="38">
        <v>58580</v>
      </c>
      <c r="B1110" s="28" t="s">
        <v>2572</v>
      </c>
      <c r="C1110" s="25" t="s">
        <v>16</v>
      </c>
      <c r="D1110" s="25"/>
      <c r="E1110" s="25" t="s">
        <v>1281</v>
      </c>
      <c r="F1110" s="27">
        <v>42153</v>
      </c>
      <c r="G1110" s="25" t="s">
        <v>1981</v>
      </c>
    </row>
    <row r="1111" spans="1:7" x14ac:dyDescent="0.35">
      <c r="A1111" s="38">
        <v>58590</v>
      </c>
      <c r="B1111" s="28" t="s">
        <v>2573</v>
      </c>
      <c r="C1111" s="25" t="s">
        <v>16</v>
      </c>
      <c r="D1111" s="25"/>
      <c r="E1111" s="25" t="s">
        <v>1281</v>
      </c>
      <c r="F1111" s="27">
        <v>42153</v>
      </c>
      <c r="G1111" s="25" t="s">
        <v>1981</v>
      </c>
    </row>
    <row r="1112" spans="1:7" x14ac:dyDescent="0.35">
      <c r="A1112" s="38">
        <v>58600</v>
      </c>
      <c r="B1112" s="28" t="s">
        <v>2574</v>
      </c>
      <c r="C1112" s="25" t="s">
        <v>16</v>
      </c>
      <c r="D1112" s="25"/>
      <c r="E1112" s="25" t="s">
        <v>1281</v>
      </c>
      <c r="F1112" s="27">
        <v>42153</v>
      </c>
      <c r="G1112" s="25" t="s">
        <v>1981</v>
      </c>
    </row>
    <row r="1113" spans="1:7" x14ac:dyDescent="0.35">
      <c r="A1113" s="38">
        <v>58610</v>
      </c>
      <c r="B1113" s="28" t="s">
        <v>2575</v>
      </c>
      <c r="C1113" s="25" t="s">
        <v>16</v>
      </c>
      <c r="D1113" s="25"/>
      <c r="E1113" s="25" t="s">
        <v>1281</v>
      </c>
      <c r="F1113" s="27">
        <v>42153</v>
      </c>
      <c r="G1113" s="25" t="s">
        <v>1981</v>
      </c>
    </row>
    <row r="1114" spans="1:7" x14ac:dyDescent="0.35">
      <c r="A1114" s="38">
        <v>58620</v>
      </c>
      <c r="B1114" s="28" t="s">
        <v>2576</v>
      </c>
      <c r="C1114" s="25" t="s">
        <v>16</v>
      </c>
      <c r="D1114" s="25"/>
      <c r="E1114" s="25" t="s">
        <v>1281</v>
      </c>
      <c r="F1114" s="27">
        <v>42153</v>
      </c>
      <c r="G1114" s="25" t="s">
        <v>1981</v>
      </c>
    </row>
    <row r="1115" spans="1:7" x14ac:dyDescent="0.35">
      <c r="A1115" s="38">
        <v>58625</v>
      </c>
      <c r="B1115" s="28" t="s">
        <v>2577</v>
      </c>
      <c r="C1115" s="25" t="s">
        <v>16</v>
      </c>
      <c r="D1115" s="25">
        <v>6</v>
      </c>
      <c r="E1115" s="25" t="s">
        <v>1281</v>
      </c>
      <c r="F1115" s="27">
        <v>42517</v>
      </c>
      <c r="G1115" s="25" t="s">
        <v>1981</v>
      </c>
    </row>
    <row r="1116" spans="1:7" x14ac:dyDescent="0.35">
      <c r="A1116" s="38">
        <v>58630</v>
      </c>
      <c r="B1116" s="28" t="s">
        <v>2578</v>
      </c>
      <c r="C1116" s="25" t="s">
        <v>16</v>
      </c>
      <c r="D1116" s="25"/>
      <c r="E1116" s="25" t="s">
        <v>1281</v>
      </c>
      <c r="F1116" s="27">
        <v>42153</v>
      </c>
      <c r="G1116" s="25" t="s">
        <v>1981</v>
      </c>
    </row>
    <row r="1117" spans="1:7" x14ac:dyDescent="0.35">
      <c r="A1117" s="38">
        <v>58640</v>
      </c>
      <c r="B1117" s="28" t="s">
        <v>2579</v>
      </c>
      <c r="C1117" s="25" t="s">
        <v>16</v>
      </c>
      <c r="D1117" s="25"/>
      <c r="E1117" s="25" t="s">
        <v>1281</v>
      </c>
      <c r="F1117" s="27">
        <v>42153</v>
      </c>
      <c r="G1117" s="25" t="s">
        <v>1981</v>
      </c>
    </row>
    <row r="1118" spans="1:7" x14ac:dyDescent="0.35">
      <c r="A1118" s="38">
        <v>58650</v>
      </c>
      <c r="B1118" s="28" t="s">
        <v>2580</v>
      </c>
      <c r="C1118" s="25" t="s">
        <v>16</v>
      </c>
      <c r="D1118" s="25"/>
      <c r="E1118" s="25" t="s">
        <v>1281</v>
      </c>
      <c r="F1118" s="27">
        <v>42153</v>
      </c>
      <c r="G1118" s="25" t="s">
        <v>1981</v>
      </c>
    </row>
    <row r="1119" spans="1:7" x14ac:dyDescent="0.35">
      <c r="A1119" s="38">
        <v>58660</v>
      </c>
      <c r="B1119" s="28" t="s">
        <v>2581</v>
      </c>
      <c r="C1119" s="25" t="s">
        <v>16</v>
      </c>
      <c r="D1119" s="25"/>
      <c r="E1119" s="25" t="s">
        <v>1281</v>
      </c>
      <c r="F1119" s="27">
        <v>42153</v>
      </c>
      <c r="G1119" s="25" t="s">
        <v>1981</v>
      </c>
    </row>
    <row r="1120" spans="1:7" x14ac:dyDescent="0.35">
      <c r="A1120" s="38">
        <v>58670</v>
      </c>
      <c r="B1120" s="28" t="s">
        <v>2582</v>
      </c>
      <c r="C1120" s="25" t="s">
        <v>16</v>
      </c>
      <c r="D1120" s="25"/>
      <c r="E1120" s="25" t="s">
        <v>1281</v>
      </c>
      <c r="F1120" s="27">
        <v>42153</v>
      </c>
      <c r="G1120" s="25" t="s">
        <v>1981</v>
      </c>
    </row>
    <row r="1121" spans="1:7" x14ac:dyDescent="0.35">
      <c r="A1121" s="38">
        <v>58680</v>
      </c>
      <c r="B1121" s="28" t="s">
        <v>2583</v>
      </c>
      <c r="C1121" s="25" t="s">
        <v>16</v>
      </c>
      <c r="D1121" s="25"/>
      <c r="E1121" s="25" t="s">
        <v>1281</v>
      </c>
      <c r="F1121" s="27">
        <v>42153</v>
      </c>
      <c r="G1121" s="25" t="s">
        <v>1981</v>
      </c>
    </row>
    <row r="1122" spans="1:7" x14ac:dyDescent="0.35">
      <c r="A1122" s="38">
        <v>58690</v>
      </c>
      <c r="B1122" s="28" t="s">
        <v>2584</v>
      </c>
      <c r="C1122" s="25" t="s">
        <v>16</v>
      </c>
      <c r="D1122" s="25"/>
      <c r="E1122" s="25" t="s">
        <v>1281</v>
      </c>
      <c r="F1122" s="27">
        <v>42153</v>
      </c>
      <c r="G1122" s="25" t="s">
        <v>1981</v>
      </c>
    </row>
    <row r="1123" spans="1:7" x14ac:dyDescent="0.35">
      <c r="A1123" s="38">
        <v>58700</v>
      </c>
      <c r="B1123" s="28" t="s">
        <v>2585</v>
      </c>
      <c r="C1123" s="25" t="s">
        <v>16</v>
      </c>
      <c r="D1123" s="25"/>
      <c r="E1123" s="25" t="s">
        <v>1281</v>
      </c>
      <c r="F1123" s="27">
        <v>42153</v>
      </c>
      <c r="G1123" s="25" t="s">
        <v>1981</v>
      </c>
    </row>
    <row r="1124" spans="1:7" x14ac:dyDescent="0.35">
      <c r="A1124" s="38">
        <v>58800</v>
      </c>
      <c r="B1124" s="28" t="s">
        <v>2586</v>
      </c>
      <c r="C1124" s="25" t="s">
        <v>16</v>
      </c>
      <c r="D1124" s="25"/>
      <c r="E1124" s="25" t="s">
        <v>1149</v>
      </c>
      <c r="F1124" s="27">
        <v>42144</v>
      </c>
      <c r="G1124" s="25" t="s">
        <v>1981</v>
      </c>
    </row>
    <row r="1125" spans="1:7" x14ac:dyDescent="0.35">
      <c r="A1125" s="38">
        <v>90000</v>
      </c>
      <c r="B1125" s="28" t="s">
        <v>2587</v>
      </c>
      <c r="C1125" s="25" t="s">
        <v>16</v>
      </c>
      <c r="D1125" s="25"/>
      <c r="E1125" s="25" t="s">
        <v>2588</v>
      </c>
      <c r="F1125" s="27">
        <v>41561</v>
      </c>
      <c r="G1125" s="25" t="s">
        <v>2589</v>
      </c>
    </row>
    <row r="1126" spans="1:7" x14ac:dyDescent="0.35">
      <c r="A1126" s="38">
        <v>90005</v>
      </c>
      <c r="B1126" s="28" t="s">
        <v>2590</v>
      </c>
      <c r="C1126" s="25" t="s">
        <v>16</v>
      </c>
      <c r="D1126" s="25"/>
      <c r="E1126" s="25" t="s">
        <v>2588</v>
      </c>
      <c r="F1126" s="27">
        <v>41561</v>
      </c>
      <c r="G1126" s="25" t="s">
        <v>2589</v>
      </c>
    </row>
    <row r="1127" spans="1:7" x14ac:dyDescent="0.35">
      <c r="A1127" s="38">
        <v>90010</v>
      </c>
      <c r="B1127" s="28" t="s">
        <v>2591</v>
      </c>
      <c r="C1127" s="25" t="s">
        <v>16</v>
      </c>
      <c r="D1127" s="25"/>
      <c r="E1127" s="25" t="s">
        <v>2588</v>
      </c>
      <c r="F1127" s="27">
        <v>41561</v>
      </c>
      <c r="G1127" s="25" t="s">
        <v>2589</v>
      </c>
    </row>
    <row r="1128" spans="1:7" x14ac:dyDescent="0.35">
      <c r="A1128" s="38">
        <v>90015</v>
      </c>
      <c r="B1128" s="28" t="s">
        <v>2592</v>
      </c>
      <c r="C1128" s="25" t="s">
        <v>16</v>
      </c>
      <c r="D1128" s="25"/>
      <c r="E1128" s="25" t="s">
        <v>2588</v>
      </c>
      <c r="F1128" s="27">
        <v>41561</v>
      </c>
      <c r="G1128" s="25" t="s">
        <v>2589</v>
      </c>
    </row>
    <row r="1129" spans="1:7" x14ac:dyDescent="0.35">
      <c r="A1129" s="38">
        <v>90017</v>
      </c>
      <c r="B1129" s="28" t="s">
        <v>2593</v>
      </c>
      <c r="C1129" s="25" t="s">
        <v>16</v>
      </c>
      <c r="D1129" s="25"/>
      <c r="E1129" s="25" t="s">
        <v>2588</v>
      </c>
      <c r="F1129" s="27">
        <v>41561</v>
      </c>
      <c r="G1129" s="25" t="s">
        <v>2589</v>
      </c>
    </row>
    <row r="1130" spans="1:7" x14ac:dyDescent="0.35">
      <c r="A1130" s="38">
        <v>90020</v>
      </c>
      <c r="B1130" s="28" t="s">
        <v>2594</v>
      </c>
      <c r="C1130" s="25" t="s">
        <v>16</v>
      </c>
      <c r="D1130" s="25"/>
      <c r="E1130" s="25" t="s">
        <v>2588</v>
      </c>
      <c r="F1130" s="27">
        <v>41561</v>
      </c>
      <c r="G1130" s="25" t="s">
        <v>2589</v>
      </c>
    </row>
    <row r="1131" spans="1:7" x14ac:dyDescent="0.35">
      <c r="A1131" s="38">
        <v>90022</v>
      </c>
      <c r="B1131" s="28" t="s">
        <v>2595</v>
      </c>
      <c r="C1131" s="25" t="s">
        <v>16</v>
      </c>
      <c r="D1131" s="25"/>
      <c r="E1131" s="25" t="s">
        <v>2588</v>
      </c>
      <c r="F1131" s="27">
        <v>41561</v>
      </c>
      <c r="G1131" s="25" t="s">
        <v>2589</v>
      </c>
    </row>
    <row r="1132" spans="1:7" x14ac:dyDescent="0.35">
      <c r="A1132" s="38">
        <v>90025</v>
      </c>
      <c r="B1132" s="28" t="s">
        <v>2596</v>
      </c>
      <c r="C1132" s="25" t="s">
        <v>16</v>
      </c>
      <c r="D1132" s="25"/>
      <c r="E1132" s="25" t="s">
        <v>2588</v>
      </c>
      <c r="F1132" s="27">
        <v>41561</v>
      </c>
      <c r="G1132" s="25" t="s">
        <v>2589</v>
      </c>
    </row>
    <row r="1133" spans="1:7" x14ac:dyDescent="0.35">
      <c r="A1133" s="38">
        <v>90030</v>
      </c>
      <c r="B1133" s="28" t="s">
        <v>2597</v>
      </c>
      <c r="C1133" s="25" t="s">
        <v>16</v>
      </c>
      <c r="D1133" s="25"/>
      <c r="E1133" s="25" t="s">
        <v>2588</v>
      </c>
      <c r="F1133" s="27">
        <v>41561</v>
      </c>
      <c r="G1133" s="25" t="s">
        <v>2589</v>
      </c>
    </row>
    <row r="1134" spans="1:7" x14ac:dyDescent="0.35">
      <c r="A1134" s="38">
        <v>90035</v>
      </c>
      <c r="B1134" s="28" t="s">
        <v>2598</v>
      </c>
      <c r="C1134" s="25" t="s">
        <v>16</v>
      </c>
      <c r="D1134" s="25"/>
      <c r="E1134" s="25" t="s">
        <v>2588</v>
      </c>
      <c r="F1134" s="27">
        <v>41561</v>
      </c>
      <c r="G1134" s="25" t="s">
        <v>2589</v>
      </c>
    </row>
    <row r="1135" spans="1:7" x14ac:dyDescent="0.35">
      <c r="A1135" s="38">
        <v>90040</v>
      </c>
      <c r="B1135" s="28" t="s">
        <v>2599</v>
      </c>
      <c r="C1135" s="25" t="s">
        <v>16</v>
      </c>
      <c r="D1135" s="25"/>
      <c r="E1135" s="25" t="s">
        <v>2588</v>
      </c>
      <c r="F1135" s="27">
        <v>41561</v>
      </c>
      <c r="G1135" s="25" t="s">
        <v>2589</v>
      </c>
    </row>
    <row r="1136" spans="1:7" x14ac:dyDescent="0.35">
      <c r="A1136" s="38">
        <v>90045</v>
      </c>
      <c r="B1136" s="28" t="s">
        <v>2600</v>
      </c>
      <c r="C1136" s="25" t="s">
        <v>16</v>
      </c>
      <c r="D1136" s="25"/>
      <c r="E1136" s="25" t="s">
        <v>2588</v>
      </c>
      <c r="F1136" s="27">
        <v>41561</v>
      </c>
      <c r="G1136" s="25" t="s">
        <v>2589</v>
      </c>
    </row>
    <row r="1137" spans="1:7" x14ac:dyDescent="0.35">
      <c r="A1137" s="38">
        <v>90047</v>
      </c>
      <c r="B1137" s="28" t="s">
        <v>2601</v>
      </c>
      <c r="C1137" s="25" t="s">
        <v>16</v>
      </c>
      <c r="D1137" s="25"/>
      <c r="E1137" s="25" t="s">
        <v>2588</v>
      </c>
      <c r="F1137" s="27">
        <v>41561</v>
      </c>
      <c r="G1137" s="25" t="s">
        <v>2589</v>
      </c>
    </row>
    <row r="1138" spans="1:7" x14ac:dyDescent="0.35">
      <c r="A1138" s="38">
        <v>90050</v>
      </c>
      <c r="B1138" s="28" t="s">
        <v>2602</v>
      </c>
      <c r="C1138" s="25" t="s">
        <v>16</v>
      </c>
      <c r="D1138" s="25"/>
      <c r="E1138" s="25" t="s">
        <v>2588</v>
      </c>
      <c r="F1138" s="27">
        <v>41561</v>
      </c>
      <c r="G1138" s="25" t="s">
        <v>2589</v>
      </c>
    </row>
    <row r="1139" spans="1:7" x14ac:dyDescent="0.35">
      <c r="A1139" s="38">
        <v>90052</v>
      </c>
      <c r="B1139" s="28" t="s">
        <v>2603</v>
      </c>
      <c r="C1139" s="25" t="s">
        <v>16</v>
      </c>
      <c r="D1139" s="25"/>
      <c r="E1139" s="25" t="s">
        <v>2588</v>
      </c>
      <c r="F1139" s="27">
        <v>41561</v>
      </c>
      <c r="G1139" s="25" t="s">
        <v>2589</v>
      </c>
    </row>
    <row r="1140" spans="1:7" x14ac:dyDescent="0.35">
      <c r="A1140" s="38">
        <v>90055</v>
      </c>
      <c r="B1140" s="28" t="s">
        <v>2604</v>
      </c>
      <c r="C1140" s="25" t="s">
        <v>16</v>
      </c>
      <c r="D1140" s="25"/>
      <c r="E1140" s="25" t="s">
        <v>2588</v>
      </c>
      <c r="F1140" s="27">
        <v>41561</v>
      </c>
      <c r="G1140" s="25" t="s">
        <v>2589</v>
      </c>
    </row>
    <row r="1141" spans="1:7" x14ac:dyDescent="0.35">
      <c r="A1141" s="38">
        <v>90060</v>
      </c>
      <c r="B1141" s="28" t="s">
        <v>2605</v>
      </c>
      <c r="C1141" s="25" t="s">
        <v>16</v>
      </c>
      <c r="D1141" s="25"/>
      <c r="E1141" s="25" t="s">
        <v>2588</v>
      </c>
      <c r="F1141" s="27">
        <v>41561</v>
      </c>
      <c r="G1141" s="25" t="s">
        <v>2589</v>
      </c>
    </row>
    <row r="1142" spans="1:7" x14ac:dyDescent="0.35">
      <c r="A1142" s="38">
        <v>90065</v>
      </c>
      <c r="B1142" s="28" t="s">
        <v>2606</v>
      </c>
      <c r="C1142" s="25" t="s">
        <v>16</v>
      </c>
      <c r="D1142" s="25"/>
      <c r="E1142" s="25" t="s">
        <v>2588</v>
      </c>
      <c r="F1142" s="27">
        <v>41561</v>
      </c>
      <c r="G1142" s="25" t="s">
        <v>2589</v>
      </c>
    </row>
    <row r="1143" spans="1:7" x14ac:dyDescent="0.35">
      <c r="A1143" s="38">
        <v>90070</v>
      </c>
      <c r="B1143" s="28" t="s">
        <v>2607</v>
      </c>
      <c r="C1143" s="25" t="s">
        <v>16</v>
      </c>
      <c r="D1143" s="25"/>
      <c r="E1143" s="25" t="s">
        <v>2588</v>
      </c>
      <c r="F1143" s="27">
        <v>41561</v>
      </c>
      <c r="G1143" s="25" t="s">
        <v>2589</v>
      </c>
    </row>
    <row r="1144" spans="1:7" x14ac:dyDescent="0.35">
      <c r="A1144" s="38">
        <v>90075</v>
      </c>
      <c r="B1144" s="28" t="s">
        <v>2608</v>
      </c>
      <c r="C1144" s="25" t="s">
        <v>16</v>
      </c>
      <c r="D1144" s="25"/>
      <c r="E1144" s="25" t="s">
        <v>2588</v>
      </c>
      <c r="F1144" s="27">
        <v>41561</v>
      </c>
      <c r="G1144" s="25" t="s">
        <v>2589</v>
      </c>
    </row>
    <row r="1145" spans="1:7" x14ac:dyDescent="0.35">
      <c r="A1145" s="38">
        <v>90077</v>
      </c>
      <c r="B1145" s="28" t="s">
        <v>2609</v>
      </c>
      <c r="C1145" s="25" t="s">
        <v>16</v>
      </c>
      <c r="D1145" s="25"/>
      <c r="E1145" s="25" t="s">
        <v>2588</v>
      </c>
      <c r="F1145" s="27">
        <v>41561</v>
      </c>
      <c r="G1145" s="25" t="s">
        <v>2589</v>
      </c>
    </row>
    <row r="1146" spans="1:7" x14ac:dyDescent="0.35">
      <c r="A1146" s="38">
        <v>90080</v>
      </c>
      <c r="B1146" s="28" t="s">
        <v>2610</v>
      </c>
      <c r="C1146" s="25" t="s">
        <v>16</v>
      </c>
      <c r="D1146" s="25"/>
      <c r="E1146" s="25" t="s">
        <v>2588</v>
      </c>
      <c r="F1146" s="27">
        <v>41561</v>
      </c>
      <c r="G1146" s="25" t="s">
        <v>2589</v>
      </c>
    </row>
    <row r="1147" spans="1:7" x14ac:dyDescent="0.35">
      <c r="A1147" s="38">
        <v>90085</v>
      </c>
      <c r="B1147" s="28" t="s">
        <v>2611</v>
      </c>
      <c r="C1147" s="25" t="s">
        <v>16</v>
      </c>
      <c r="D1147" s="25"/>
      <c r="E1147" s="25" t="s">
        <v>2588</v>
      </c>
      <c r="F1147" s="27">
        <v>41561</v>
      </c>
      <c r="G1147" s="25" t="s">
        <v>2589</v>
      </c>
    </row>
    <row r="1148" spans="1:7" x14ac:dyDescent="0.35">
      <c r="A1148" s="38">
        <v>90090</v>
      </c>
      <c r="B1148" s="28" t="s">
        <v>2612</v>
      </c>
      <c r="C1148" s="25" t="s">
        <v>16</v>
      </c>
      <c r="D1148" s="25"/>
      <c r="E1148" s="25" t="s">
        <v>2588</v>
      </c>
      <c r="F1148" s="27">
        <v>41561</v>
      </c>
      <c r="G1148" s="25" t="s">
        <v>2589</v>
      </c>
    </row>
    <row r="1149" spans="1:7" x14ac:dyDescent="0.35">
      <c r="A1149" s="38">
        <v>90095</v>
      </c>
      <c r="B1149" s="28" t="s">
        <v>2613</v>
      </c>
      <c r="C1149" s="25" t="s">
        <v>16</v>
      </c>
      <c r="D1149" s="25"/>
      <c r="E1149" s="25" t="s">
        <v>2588</v>
      </c>
      <c r="F1149" s="27">
        <v>41561</v>
      </c>
      <c r="G1149" s="25" t="s">
        <v>2589</v>
      </c>
    </row>
    <row r="1150" spans="1:7" x14ac:dyDescent="0.35">
      <c r="A1150" s="38">
        <v>90100</v>
      </c>
      <c r="B1150" s="28" t="s">
        <v>2614</v>
      </c>
      <c r="C1150" s="25" t="s">
        <v>16</v>
      </c>
      <c r="D1150" s="25"/>
      <c r="E1150" s="25" t="s">
        <v>2588</v>
      </c>
      <c r="F1150" s="27">
        <v>41561</v>
      </c>
      <c r="G1150" s="25" t="s">
        <v>2589</v>
      </c>
    </row>
    <row r="1151" spans="1:7" x14ac:dyDescent="0.35">
      <c r="A1151" s="38">
        <v>90110</v>
      </c>
      <c r="B1151" s="28" t="s">
        <v>2615</v>
      </c>
      <c r="C1151" s="25" t="s">
        <v>16</v>
      </c>
      <c r="D1151" s="25"/>
      <c r="E1151" s="25" t="s">
        <v>2588</v>
      </c>
      <c r="F1151" s="27">
        <v>41561</v>
      </c>
      <c r="G1151" s="25" t="s">
        <v>2589</v>
      </c>
    </row>
    <row r="1152" spans="1:7" x14ac:dyDescent="0.35">
      <c r="A1152" s="38">
        <v>90113</v>
      </c>
      <c r="B1152" s="28" t="s">
        <v>2616</v>
      </c>
      <c r="C1152" s="25" t="s">
        <v>16</v>
      </c>
      <c r="D1152" s="25"/>
      <c r="E1152" s="25" t="s">
        <v>2588</v>
      </c>
      <c r="F1152" s="27">
        <v>41561</v>
      </c>
      <c r="G1152" s="25" t="s">
        <v>2589</v>
      </c>
    </row>
    <row r="1153" spans="1:7" x14ac:dyDescent="0.35">
      <c r="A1153" s="38">
        <v>90115</v>
      </c>
      <c r="B1153" s="28" t="s">
        <v>2617</v>
      </c>
      <c r="C1153" s="25" t="s">
        <v>16</v>
      </c>
      <c r="D1153" s="25"/>
      <c r="E1153" s="25" t="s">
        <v>2588</v>
      </c>
      <c r="F1153" s="27">
        <v>41561</v>
      </c>
      <c r="G1153" s="25" t="s">
        <v>2589</v>
      </c>
    </row>
    <row r="1154" spans="1:7" x14ac:dyDescent="0.35">
      <c r="A1154" s="38">
        <v>90120</v>
      </c>
      <c r="B1154" s="28" t="s">
        <v>2618</v>
      </c>
      <c r="C1154" s="25" t="s">
        <v>16</v>
      </c>
      <c r="D1154" s="25"/>
      <c r="E1154" s="25" t="s">
        <v>2588</v>
      </c>
      <c r="F1154" s="27">
        <v>41561</v>
      </c>
      <c r="G1154" s="25" t="s">
        <v>2589</v>
      </c>
    </row>
    <row r="1155" spans="1:7" x14ac:dyDescent="0.35">
      <c r="A1155" s="38">
        <v>90125</v>
      </c>
      <c r="B1155" s="28" t="s">
        <v>2619</v>
      </c>
      <c r="C1155" s="25" t="s">
        <v>16</v>
      </c>
      <c r="D1155" s="25"/>
      <c r="E1155" s="25" t="s">
        <v>2588</v>
      </c>
      <c r="F1155" s="27">
        <v>41561</v>
      </c>
      <c r="G1155" s="25" t="s">
        <v>2589</v>
      </c>
    </row>
    <row r="1156" spans="1:7" x14ac:dyDescent="0.35">
      <c r="A1156" s="38">
        <v>90130</v>
      </c>
      <c r="B1156" s="28" t="s">
        <v>2620</v>
      </c>
      <c r="C1156" s="25" t="s">
        <v>16</v>
      </c>
      <c r="D1156" s="25"/>
      <c r="E1156" s="25" t="s">
        <v>2588</v>
      </c>
      <c r="F1156" s="27">
        <v>41561</v>
      </c>
      <c r="G1156" s="25" t="s">
        <v>2589</v>
      </c>
    </row>
    <row r="1157" spans="1:7" x14ac:dyDescent="0.35">
      <c r="A1157" s="38">
        <v>90135</v>
      </c>
      <c r="B1157" s="28" t="s">
        <v>2621</v>
      </c>
      <c r="C1157" s="25" t="s">
        <v>16</v>
      </c>
      <c r="D1157" s="25"/>
      <c r="E1157" s="25" t="s">
        <v>2588</v>
      </c>
      <c r="F1157" s="27">
        <v>41561</v>
      </c>
      <c r="G1157" s="25" t="s">
        <v>2589</v>
      </c>
    </row>
    <row r="1158" spans="1:7" x14ac:dyDescent="0.35">
      <c r="A1158" s="38">
        <v>90140</v>
      </c>
      <c r="B1158" s="28" t="s">
        <v>2622</v>
      </c>
      <c r="C1158" s="25" t="s">
        <v>16</v>
      </c>
      <c r="D1158" s="25"/>
      <c r="E1158" s="25" t="s">
        <v>2588</v>
      </c>
      <c r="F1158" s="27">
        <v>41561</v>
      </c>
      <c r="G1158" s="25" t="s">
        <v>2589</v>
      </c>
    </row>
    <row r="1159" spans="1:7" x14ac:dyDescent="0.35">
      <c r="A1159" s="38">
        <v>90145</v>
      </c>
      <c r="B1159" s="28" t="s">
        <v>2623</v>
      </c>
      <c r="C1159" s="25" t="s">
        <v>16</v>
      </c>
      <c r="D1159" s="25"/>
      <c r="E1159" s="25" t="s">
        <v>2588</v>
      </c>
      <c r="F1159" s="27">
        <v>41561</v>
      </c>
      <c r="G1159" s="25" t="s">
        <v>2589</v>
      </c>
    </row>
    <row r="1160" spans="1:7" x14ac:dyDescent="0.35">
      <c r="A1160" s="38">
        <v>90150</v>
      </c>
      <c r="B1160" s="28" t="s">
        <v>2624</v>
      </c>
      <c r="C1160" s="25" t="s">
        <v>16</v>
      </c>
      <c r="D1160" s="25"/>
      <c r="E1160" s="25" t="s">
        <v>2588</v>
      </c>
      <c r="F1160" s="27">
        <v>41561</v>
      </c>
      <c r="G1160" s="25" t="s">
        <v>2589</v>
      </c>
    </row>
    <row r="1161" spans="1:7" x14ac:dyDescent="0.35">
      <c r="A1161" s="38">
        <v>90153</v>
      </c>
      <c r="B1161" s="28" t="s">
        <v>2625</v>
      </c>
      <c r="C1161" s="25" t="s">
        <v>16</v>
      </c>
      <c r="D1161" s="25"/>
      <c r="E1161" s="25" t="s">
        <v>2588</v>
      </c>
      <c r="F1161" s="27">
        <v>41561</v>
      </c>
      <c r="G1161" s="25" t="s">
        <v>2589</v>
      </c>
    </row>
    <row r="1162" spans="1:7" x14ac:dyDescent="0.35">
      <c r="A1162" s="38">
        <v>90155</v>
      </c>
      <c r="B1162" s="28" t="s">
        <v>2626</v>
      </c>
      <c r="C1162" s="25" t="s">
        <v>16</v>
      </c>
      <c r="D1162" s="25"/>
      <c r="E1162" s="25" t="s">
        <v>2588</v>
      </c>
      <c r="F1162" s="27">
        <v>41561</v>
      </c>
      <c r="G1162" s="25" t="s">
        <v>2589</v>
      </c>
    </row>
    <row r="1163" spans="1:7" x14ac:dyDescent="0.35">
      <c r="A1163" s="38">
        <v>90160</v>
      </c>
      <c r="B1163" s="28" t="s">
        <v>2627</v>
      </c>
      <c r="C1163" s="25" t="s">
        <v>16</v>
      </c>
      <c r="D1163" s="25"/>
      <c r="E1163" s="25" t="s">
        <v>2588</v>
      </c>
      <c r="F1163" s="27">
        <v>41561</v>
      </c>
      <c r="G1163" s="25" t="s">
        <v>2589</v>
      </c>
    </row>
    <row r="1164" spans="1:7" x14ac:dyDescent="0.35">
      <c r="A1164" s="38">
        <v>90165</v>
      </c>
      <c r="B1164" s="28" t="s">
        <v>2628</v>
      </c>
      <c r="C1164" s="25" t="s">
        <v>16</v>
      </c>
      <c r="D1164" s="25"/>
      <c r="E1164" s="25" t="s">
        <v>2588</v>
      </c>
      <c r="F1164" s="27">
        <v>41561</v>
      </c>
      <c r="G1164" s="25" t="s">
        <v>2589</v>
      </c>
    </row>
    <row r="1165" spans="1:7" x14ac:dyDescent="0.35">
      <c r="A1165" s="38">
        <v>90170</v>
      </c>
      <c r="B1165" s="28" t="s">
        <v>2629</v>
      </c>
      <c r="C1165" s="25" t="s">
        <v>16</v>
      </c>
      <c r="D1165" s="25"/>
      <c r="E1165" s="25" t="s">
        <v>2588</v>
      </c>
      <c r="F1165" s="27">
        <v>41561</v>
      </c>
      <c r="G1165" s="25" t="s">
        <v>2589</v>
      </c>
    </row>
    <row r="1166" spans="1:7" x14ac:dyDescent="0.35">
      <c r="A1166" s="38">
        <v>90175</v>
      </c>
      <c r="B1166" s="28" t="s">
        <v>2630</v>
      </c>
      <c r="C1166" s="25" t="s">
        <v>16</v>
      </c>
      <c r="D1166" s="25"/>
      <c r="E1166" s="25" t="s">
        <v>2588</v>
      </c>
      <c r="F1166" s="27">
        <v>41561</v>
      </c>
      <c r="G1166" s="25" t="s">
        <v>2589</v>
      </c>
    </row>
    <row r="1167" spans="1:7" x14ac:dyDescent="0.35">
      <c r="A1167" s="38">
        <v>90185</v>
      </c>
      <c r="B1167" s="28" t="s">
        <v>2631</v>
      </c>
      <c r="C1167" s="25" t="s">
        <v>16</v>
      </c>
      <c r="D1167" s="25"/>
      <c r="E1167" s="25" t="s">
        <v>2588</v>
      </c>
      <c r="F1167" s="27">
        <v>41561</v>
      </c>
      <c r="G1167" s="25" t="s">
        <v>2589</v>
      </c>
    </row>
    <row r="1168" spans="1:7" x14ac:dyDescent="0.35">
      <c r="A1168" s="38">
        <v>90187</v>
      </c>
      <c r="B1168" s="28" t="s">
        <v>2632</v>
      </c>
      <c r="C1168" s="25" t="s">
        <v>16</v>
      </c>
      <c r="D1168" s="25"/>
      <c r="E1168" s="25" t="s">
        <v>2588</v>
      </c>
      <c r="F1168" s="27">
        <v>41561</v>
      </c>
      <c r="G1168" s="25" t="s">
        <v>2589</v>
      </c>
    </row>
    <row r="1169" spans="1:7" x14ac:dyDescent="0.35">
      <c r="A1169" s="38">
        <v>90190</v>
      </c>
      <c r="B1169" s="28" t="s">
        <v>2633</v>
      </c>
      <c r="C1169" s="25" t="s">
        <v>16</v>
      </c>
      <c r="D1169" s="25"/>
      <c r="E1169" s="25" t="s">
        <v>2588</v>
      </c>
      <c r="F1169" s="27">
        <v>41561</v>
      </c>
      <c r="G1169" s="25" t="s">
        <v>2589</v>
      </c>
    </row>
    <row r="1170" spans="1:7" x14ac:dyDescent="0.35">
      <c r="A1170" s="38">
        <v>90195</v>
      </c>
      <c r="B1170" s="28" t="s">
        <v>2634</v>
      </c>
      <c r="C1170" s="25" t="s">
        <v>16</v>
      </c>
      <c r="D1170" s="25"/>
      <c r="E1170" s="25" t="s">
        <v>2588</v>
      </c>
      <c r="F1170" s="27">
        <v>41561</v>
      </c>
      <c r="G1170" s="25" t="s">
        <v>2589</v>
      </c>
    </row>
    <row r="1171" spans="1:7" x14ac:dyDescent="0.35">
      <c r="A1171" s="38">
        <v>90200</v>
      </c>
      <c r="B1171" s="28" t="s">
        <v>2635</v>
      </c>
      <c r="C1171" s="25" t="s">
        <v>16</v>
      </c>
      <c r="D1171" s="25"/>
      <c r="E1171" s="25" t="s">
        <v>2588</v>
      </c>
      <c r="F1171" s="27">
        <v>41561</v>
      </c>
      <c r="G1171" s="25" t="s">
        <v>2589</v>
      </c>
    </row>
    <row r="1172" spans="1:7" x14ac:dyDescent="0.35">
      <c r="A1172" s="38">
        <v>90205</v>
      </c>
      <c r="B1172" s="28" t="s">
        <v>2636</v>
      </c>
      <c r="C1172" s="25" t="s">
        <v>16</v>
      </c>
      <c r="D1172" s="25"/>
      <c r="E1172" s="25" t="s">
        <v>2588</v>
      </c>
      <c r="F1172" s="27">
        <v>41561</v>
      </c>
      <c r="G1172" s="25" t="s">
        <v>2589</v>
      </c>
    </row>
    <row r="1173" spans="1:7" x14ac:dyDescent="0.35">
      <c r="A1173" s="38">
        <v>90210</v>
      </c>
      <c r="B1173" s="28" t="s">
        <v>2637</v>
      </c>
      <c r="C1173" s="25" t="s">
        <v>16</v>
      </c>
      <c r="D1173" s="25"/>
      <c r="E1173" s="25" t="s">
        <v>2588</v>
      </c>
      <c r="F1173" s="27">
        <v>41561</v>
      </c>
      <c r="G1173" s="25" t="s">
        <v>2589</v>
      </c>
    </row>
    <row r="1174" spans="1:7" x14ac:dyDescent="0.35">
      <c r="A1174" s="38">
        <v>90215</v>
      </c>
      <c r="B1174" s="28" t="s">
        <v>2638</v>
      </c>
      <c r="C1174" s="25" t="s">
        <v>16</v>
      </c>
      <c r="D1174" s="25"/>
      <c r="E1174" s="25" t="s">
        <v>2588</v>
      </c>
      <c r="F1174" s="27">
        <v>41561</v>
      </c>
      <c r="G1174" s="25" t="s">
        <v>2589</v>
      </c>
    </row>
    <row r="1175" spans="1:7" x14ac:dyDescent="0.35">
      <c r="A1175" s="38">
        <v>90220</v>
      </c>
      <c r="B1175" s="28" t="s">
        <v>2639</v>
      </c>
      <c r="C1175" s="25" t="s">
        <v>16</v>
      </c>
      <c r="D1175" s="25"/>
      <c r="E1175" s="25" t="s">
        <v>2588</v>
      </c>
      <c r="F1175" s="27">
        <v>41561</v>
      </c>
      <c r="G1175" s="25" t="s">
        <v>2589</v>
      </c>
    </row>
    <row r="1176" spans="1:7" x14ac:dyDescent="0.35">
      <c r="A1176" s="38">
        <v>90225</v>
      </c>
      <c r="B1176" s="28" t="s">
        <v>2640</v>
      </c>
      <c r="C1176" s="25" t="s">
        <v>16</v>
      </c>
      <c r="D1176" s="25"/>
      <c r="E1176" s="25" t="s">
        <v>2588</v>
      </c>
      <c r="F1176" s="27">
        <v>41561</v>
      </c>
      <c r="G1176" s="25" t="s">
        <v>2589</v>
      </c>
    </row>
    <row r="1177" spans="1:7" x14ac:dyDescent="0.35">
      <c r="A1177" s="38">
        <v>90227</v>
      </c>
      <c r="B1177" s="28" t="s">
        <v>2641</v>
      </c>
      <c r="C1177" s="25" t="s">
        <v>16</v>
      </c>
      <c r="D1177" s="25"/>
      <c r="E1177" s="25" t="s">
        <v>2588</v>
      </c>
      <c r="F1177" s="27">
        <v>41561</v>
      </c>
      <c r="G1177" s="25" t="s">
        <v>2589</v>
      </c>
    </row>
    <row r="1178" spans="1:7" x14ac:dyDescent="0.35">
      <c r="A1178" s="38">
        <v>90230</v>
      </c>
      <c r="B1178" s="28" t="s">
        <v>2642</v>
      </c>
      <c r="C1178" s="25" t="s">
        <v>16</v>
      </c>
      <c r="D1178" s="25"/>
      <c r="E1178" s="25" t="s">
        <v>2588</v>
      </c>
      <c r="F1178" s="27">
        <v>41561</v>
      </c>
      <c r="G1178" s="25" t="s">
        <v>2589</v>
      </c>
    </row>
    <row r="1179" spans="1:7" x14ac:dyDescent="0.35">
      <c r="A1179" s="38">
        <v>90235</v>
      </c>
      <c r="B1179" s="28" t="s">
        <v>2643</v>
      </c>
      <c r="C1179" s="25" t="s">
        <v>16</v>
      </c>
      <c r="D1179" s="25"/>
      <c r="E1179" s="25" t="s">
        <v>2588</v>
      </c>
      <c r="F1179" s="27">
        <v>41561</v>
      </c>
      <c r="G1179" s="25" t="s">
        <v>2589</v>
      </c>
    </row>
    <row r="1180" spans="1:7" x14ac:dyDescent="0.35">
      <c r="A1180" s="38">
        <v>90240</v>
      </c>
      <c r="B1180" s="28" t="s">
        <v>2644</v>
      </c>
      <c r="C1180" s="25" t="s">
        <v>16</v>
      </c>
      <c r="D1180" s="25"/>
      <c r="E1180" s="25" t="s">
        <v>2588</v>
      </c>
      <c r="F1180" s="27">
        <v>41561</v>
      </c>
      <c r="G1180" s="25" t="s">
        <v>2589</v>
      </c>
    </row>
    <row r="1181" spans="1:7" x14ac:dyDescent="0.35">
      <c r="A1181" s="38">
        <v>90245</v>
      </c>
      <c r="B1181" s="28" t="s">
        <v>2645</v>
      </c>
      <c r="C1181" s="25" t="s">
        <v>16</v>
      </c>
      <c r="D1181" s="25"/>
      <c r="E1181" s="25" t="s">
        <v>2588</v>
      </c>
      <c r="F1181" s="27">
        <v>41561</v>
      </c>
      <c r="G1181" s="25" t="s">
        <v>2589</v>
      </c>
    </row>
    <row r="1182" spans="1:7" x14ac:dyDescent="0.35">
      <c r="A1182" s="38">
        <v>90250</v>
      </c>
      <c r="B1182" s="28" t="s">
        <v>2646</v>
      </c>
      <c r="C1182" s="25" t="s">
        <v>16</v>
      </c>
      <c r="D1182" s="25"/>
      <c r="E1182" s="25" t="s">
        <v>2588</v>
      </c>
      <c r="F1182" s="27">
        <v>41561</v>
      </c>
      <c r="G1182" s="25" t="s">
        <v>2589</v>
      </c>
    </row>
    <row r="1183" spans="1:7" x14ac:dyDescent="0.35">
      <c r="A1183" s="38">
        <v>90260</v>
      </c>
      <c r="B1183" s="28" t="s">
        <v>2647</v>
      </c>
      <c r="C1183" s="25" t="s">
        <v>16</v>
      </c>
      <c r="D1183" s="25"/>
      <c r="E1183" s="25" t="s">
        <v>2588</v>
      </c>
      <c r="F1183" s="27">
        <v>41561</v>
      </c>
      <c r="G1183" s="25" t="s">
        <v>2589</v>
      </c>
    </row>
    <row r="1184" spans="1:7" x14ac:dyDescent="0.35">
      <c r="A1184" s="38">
        <v>90263</v>
      </c>
      <c r="B1184" s="28" t="s">
        <v>2648</v>
      </c>
      <c r="C1184" s="25" t="s">
        <v>16</v>
      </c>
      <c r="D1184" s="25"/>
      <c r="E1184" s="25" t="s">
        <v>2588</v>
      </c>
      <c r="F1184" s="27">
        <v>41561</v>
      </c>
      <c r="G1184" s="25" t="s">
        <v>2589</v>
      </c>
    </row>
    <row r="1185" spans="1:7" x14ac:dyDescent="0.35">
      <c r="A1185" s="38">
        <v>90265</v>
      </c>
      <c r="B1185" s="28" t="s">
        <v>2649</v>
      </c>
      <c r="C1185" s="25" t="s">
        <v>16</v>
      </c>
      <c r="D1185" s="25"/>
      <c r="E1185" s="25" t="s">
        <v>2588</v>
      </c>
      <c r="F1185" s="27">
        <v>41561</v>
      </c>
      <c r="G1185" s="25" t="s">
        <v>2589</v>
      </c>
    </row>
    <row r="1186" spans="1:7" x14ac:dyDescent="0.35">
      <c r="A1186" s="38">
        <v>90270</v>
      </c>
      <c r="B1186" s="28" t="s">
        <v>2650</v>
      </c>
      <c r="C1186" s="25" t="s">
        <v>16</v>
      </c>
      <c r="D1186" s="25"/>
      <c r="E1186" s="25" t="s">
        <v>2588</v>
      </c>
      <c r="F1186" s="27">
        <v>41561</v>
      </c>
      <c r="G1186" s="25" t="s">
        <v>2589</v>
      </c>
    </row>
    <row r="1187" spans="1:7" x14ac:dyDescent="0.35">
      <c r="A1187" s="38">
        <v>90275</v>
      </c>
      <c r="B1187" s="28" t="s">
        <v>2651</v>
      </c>
      <c r="C1187" s="25" t="s">
        <v>16</v>
      </c>
      <c r="D1187" s="25"/>
      <c r="E1187" s="25" t="s">
        <v>2588</v>
      </c>
      <c r="F1187" s="27">
        <v>41561</v>
      </c>
      <c r="G1187" s="25" t="s">
        <v>2589</v>
      </c>
    </row>
    <row r="1188" spans="1:7" x14ac:dyDescent="0.35">
      <c r="A1188" s="38">
        <v>90280</v>
      </c>
      <c r="B1188" s="28" t="s">
        <v>2652</v>
      </c>
      <c r="C1188" s="25" t="s">
        <v>16</v>
      </c>
      <c r="D1188" s="25"/>
      <c r="E1188" s="25" t="s">
        <v>2588</v>
      </c>
      <c r="F1188" s="27">
        <v>41561</v>
      </c>
      <c r="G1188" s="25" t="s">
        <v>2589</v>
      </c>
    </row>
    <row r="1189" spans="1:7" x14ac:dyDescent="0.35">
      <c r="A1189" s="38">
        <v>90285</v>
      </c>
      <c r="B1189" s="28" t="s">
        <v>2653</v>
      </c>
      <c r="C1189" s="25" t="s">
        <v>16</v>
      </c>
      <c r="D1189" s="25"/>
      <c r="E1189" s="25" t="s">
        <v>2588</v>
      </c>
      <c r="F1189" s="27">
        <v>41561</v>
      </c>
      <c r="G1189" s="25" t="s">
        <v>2589</v>
      </c>
    </row>
    <row r="1190" spans="1:7" x14ac:dyDescent="0.35">
      <c r="A1190" s="38">
        <v>90290</v>
      </c>
      <c r="B1190" s="28" t="s">
        <v>2654</v>
      </c>
      <c r="C1190" s="25" t="s">
        <v>16</v>
      </c>
      <c r="D1190" s="25"/>
      <c r="E1190" s="25" t="s">
        <v>2588</v>
      </c>
      <c r="F1190" s="27">
        <v>41561</v>
      </c>
      <c r="G1190" s="25" t="s">
        <v>2589</v>
      </c>
    </row>
    <row r="1191" spans="1:7" x14ac:dyDescent="0.35">
      <c r="A1191" s="38">
        <v>90295</v>
      </c>
      <c r="B1191" s="28" t="s">
        <v>2655</v>
      </c>
      <c r="C1191" s="25" t="s">
        <v>16</v>
      </c>
      <c r="D1191" s="25"/>
      <c r="E1191" s="25" t="s">
        <v>2588</v>
      </c>
      <c r="F1191" s="27">
        <v>41561</v>
      </c>
      <c r="G1191" s="25" t="s">
        <v>2589</v>
      </c>
    </row>
    <row r="1192" spans="1:7" x14ac:dyDescent="0.35">
      <c r="A1192" s="38">
        <v>90300</v>
      </c>
      <c r="B1192" s="28" t="s">
        <v>2656</v>
      </c>
      <c r="C1192" s="25" t="s">
        <v>16</v>
      </c>
      <c r="D1192" s="25"/>
      <c r="E1192" s="25" t="s">
        <v>2588</v>
      </c>
      <c r="F1192" s="27">
        <v>41561</v>
      </c>
      <c r="G1192" s="25" t="s">
        <v>2589</v>
      </c>
    </row>
    <row r="1193" spans="1:7" x14ac:dyDescent="0.35">
      <c r="A1193" s="38">
        <v>90305</v>
      </c>
      <c r="B1193" s="28" t="s">
        <v>2657</v>
      </c>
      <c r="C1193" s="25" t="s">
        <v>16</v>
      </c>
      <c r="D1193" s="25"/>
      <c r="E1193" s="25" t="s">
        <v>2588</v>
      </c>
      <c r="F1193" s="27">
        <v>41561</v>
      </c>
      <c r="G1193" s="25" t="s">
        <v>2589</v>
      </c>
    </row>
    <row r="1194" spans="1:7" x14ac:dyDescent="0.35">
      <c r="A1194" s="38">
        <v>90310</v>
      </c>
      <c r="B1194" s="28" t="s">
        <v>2658</v>
      </c>
      <c r="C1194" s="25" t="s">
        <v>16</v>
      </c>
      <c r="D1194" s="25"/>
      <c r="E1194" s="25" t="s">
        <v>2588</v>
      </c>
      <c r="F1194" s="27">
        <v>41561</v>
      </c>
      <c r="G1194" s="25" t="s">
        <v>2589</v>
      </c>
    </row>
    <row r="1195" spans="1:7" x14ac:dyDescent="0.35">
      <c r="A1195" s="38">
        <v>90315</v>
      </c>
      <c r="B1195" s="28" t="s">
        <v>2659</v>
      </c>
      <c r="C1195" s="25" t="s">
        <v>16</v>
      </c>
      <c r="D1195" s="25"/>
      <c r="E1195" s="25" t="s">
        <v>2588</v>
      </c>
      <c r="F1195" s="27">
        <v>41561</v>
      </c>
      <c r="G1195" s="25" t="s">
        <v>2589</v>
      </c>
    </row>
    <row r="1196" spans="1:7" x14ac:dyDescent="0.35">
      <c r="A1196" s="38">
        <v>90320</v>
      </c>
      <c r="B1196" s="28" t="s">
        <v>2660</v>
      </c>
      <c r="C1196" s="25" t="s">
        <v>16</v>
      </c>
      <c r="D1196" s="25"/>
      <c r="E1196" s="25" t="s">
        <v>2588</v>
      </c>
      <c r="F1196" s="27">
        <v>41561</v>
      </c>
      <c r="G1196" s="25" t="s">
        <v>2589</v>
      </c>
    </row>
    <row r="1197" spans="1:7" x14ac:dyDescent="0.35">
      <c r="A1197" s="38">
        <v>90325</v>
      </c>
      <c r="B1197" s="28" t="s">
        <v>2661</v>
      </c>
      <c r="C1197" s="25" t="s">
        <v>16</v>
      </c>
      <c r="D1197" s="25"/>
      <c r="E1197" s="25" t="s">
        <v>2588</v>
      </c>
      <c r="F1197" s="27">
        <v>41561</v>
      </c>
      <c r="G1197" s="25" t="s">
        <v>2589</v>
      </c>
    </row>
    <row r="1198" spans="1:7" x14ac:dyDescent="0.35">
      <c r="A1198" s="38">
        <v>90335</v>
      </c>
      <c r="B1198" s="28" t="s">
        <v>2662</v>
      </c>
      <c r="C1198" s="25" t="s">
        <v>16</v>
      </c>
      <c r="D1198" s="25"/>
      <c r="E1198" s="25" t="s">
        <v>2588</v>
      </c>
      <c r="F1198" s="27">
        <v>41561</v>
      </c>
      <c r="G1198" s="25" t="s">
        <v>2589</v>
      </c>
    </row>
    <row r="1199" spans="1:7" x14ac:dyDescent="0.35">
      <c r="A1199" s="38">
        <v>90337</v>
      </c>
      <c r="B1199" s="28" t="s">
        <v>2663</v>
      </c>
      <c r="C1199" s="25" t="s">
        <v>16</v>
      </c>
      <c r="D1199" s="25"/>
      <c r="E1199" s="25" t="s">
        <v>2588</v>
      </c>
      <c r="F1199" s="27">
        <v>41561</v>
      </c>
      <c r="G1199" s="25" t="s">
        <v>2589</v>
      </c>
    </row>
    <row r="1200" spans="1:7" x14ac:dyDescent="0.35">
      <c r="A1200" s="38">
        <v>90340</v>
      </c>
      <c r="B1200" s="28" t="s">
        <v>2664</v>
      </c>
      <c r="C1200" s="25" t="s">
        <v>16</v>
      </c>
      <c r="D1200" s="25"/>
      <c r="E1200" s="25" t="s">
        <v>2588</v>
      </c>
      <c r="F1200" s="27">
        <v>41561</v>
      </c>
      <c r="G1200" s="25" t="s">
        <v>2589</v>
      </c>
    </row>
    <row r="1201" spans="1:7" x14ac:dyDescent="0.35">
      <c r="A1201" s="38">
        <v>90345</v>
      </c>
      <c r="B1201" s="28" t="s">
        <v>2665</v>
      </c>
      <c r="C1201" s="25" t="s">
        <v>16</v>
      </c>
      <c r="D1201" s="25"/>
      <c r="E1201" s="25" t="s">
        <v>2588</v>
      </c>
      <c r="F1201" s="27">
        <v>41561</v>
      </c>
      <c r="G1201" s="25" t="s">
        <v>2589</v>
      </c>
    </row>
    <row r="1202" spans="1:7" x14ac:dyDescent="0.35">
      <c r="A1202" s="38">
        <v>90350</v>
      </c>
      <c r="B1202" s="28" t="s">
        <v>2666</v>
      </c>
      <c r="C1202" s="25" t="s">
        <v>16</v>
      </c>
      <c r="D1202" s="25"/>
      <c r="E1202" s="25" t="s">
        <v>2588</v>
      </c>
      <c r="F1202" s="27">
        <v>41561</v>
      </c>
      <c r="G1202" s="25" t="s">
        <v>2589</v>
      </c>
    </row>
    <row r="1203" spans="1:7" x14ac:dyDescent="0.35">
      <c r="A1203" s="38">
        <v>90355</v>
      </c>
      <c r="B1203" s="28" t="s">
        <v>2667</v>
      </c>
      <c r="C1203" s="25" t="s">
        <v>16</v>
      </c>
      <c r="D1203" s="25"/>
      <c r="E1203" s="25" t="s">
        <v>2588</v>
      </c>
      <c r="F1203" s="27">
        <v>41561</v>
      </c>
      <c r="G1203" s="25" t="s">
        <v>2589</v>
      </c>
    </row>
    <row r="1204" spans="1:7" x14ac:dyDescent="0.35">
      <c r="A1204" s="38">
        <v>90360</v>
      </c>
      <c r="B1204" s="28" t="s">
        <v>2668</v>
      </c>
      <c r="C1204" s="25" t="s">
        <v>16</v>
      </c>
      <c r="D1204" s="25"/>
      <c r="E1204" s="25" t="s">
        <v>2588</v>
      </c>
      <c r="F1204" s="27">
        <v>41561</v>
      </c>
      <c r="G1204" s="25" t="s">
        <v>2589</v>
      </c>
    </row>
    <row r="1205" spans="1:7" x14ac:dyDescent="0.35">
      <c r="A1205" s="38">
        <v>90365</v>
      </c>
      <c r="B1205" s="28" t="s">
        <v>2669</v>
      </c>
      <c r="C1205" s="25" t="s">
        <v>16</v>
      </c>
      <c r="D1205" s="25"/>
      <c r="E1205" s="25" t="s">
        <v>2588</v>
      </c>
      <c r="F1205" s="27">
        <v>41561</v>
      </c>
      <c r="G1205" s="25" t="s">
        <v>2589</v>
      </c>
    </row>
    <row r="1206" spans="1:7" x14ac:dyDescent="0.35">
      <c r="A1206" s="38">
        <v>90370</v>
      </c>
      <c r="B1206" s="28" t="s">
        <v>2670</v>
      </c>
      <c r="C1206" s="25" t="s">
        <v>16</v>
      </c>
      <c r="D1206" s="25"/>
      <c r="E1206" s="25" t="s">
        <v>2588</v>
      </c>
      <c r="F1206" s="27">
        <v>41561</v>
      </c>
      <c r="G1206" s="25" t="s">
        <v>2589</v>
      </c>
    </row>
    <row r="1207" spans="1:7" x14ac:dyDescent="0.35">
      <c r="A1207" s="38">
        <v>90375</v>
      </c>
      <c r="B1207" s="28" t="s">
        <v>2671</v>
      </c>
      <c r="C1207" s="25" t="s">
        <v>16</v>
      </c>
      <c r="D1207" s="25"/>
      <c r="E1207" s="25" t="s">
        <v>2588</v>
      </c>
      <c r="F1207" s="27">
        <v>41561</v>
      </c>
      <c r="G1207" s="25" t="s">
        <v>2589</v>
      </c>
    </row>
    <row r="1208" spans="1:7" x14ac:dyDescent="0.35">
      <c r="A1208" s="38">
        <v>90380</v>
      </c>
      <c r="B1208" s="28" t="s">
        <v>2672</v>
      </c>
      <c r="C1208" s="25" t="s">
        <v>16</v>
      </c>
      <c r="D1208" s="25"/>
      <c r="E1208" s="25" t="s">
        <v>2588</v>
      </c>
      <c r="F1208" s="27">
        <v>41561</v>
      </c>
      <c r="G1208" s="25" t="s">
        <v>2589</v>
      </c>
    </row>
    <row r="1209" spans="1:7" x14ac:dyDescent="0.35">
      <c r="A1209" s="38">
        <v>90383</v>
      </c>
      <c r="B1209" s="28" t="s">
        <v>2673</v>
      </c>
      <c r="C1209" s="25" t="s">
        <v>16</v>
      </c>
      <c r="D1209" s="25"/>
      <c r="E1209" s="25" t="s">
        <v>2588</v>
      </c>
      <c r="F1209" s="27">
        <v>41561</v>
      </c>
      <c r="G1209" s="25" t="s">
        <v>2589</v>
      </c>
    </row>
    <row r="1210" spans="1:7" x14ac:dyDescent="0.35">
      <c r="A1210" s="38">
        <v>90385</v>
      </c>
      <c r="B1210" s="28" t="s">
        <v>2674</v>
      </c>
      <c r="C1210" s="25" t="s">
        <v>16</v>
      </c>
      <c r="D1210" s="25"/>
      <c r="E1210" s="25" t="s">
        <v>2588</v>
      </c>
      <c r="F1210" s="27">
        <v>41561</v>
      </c>
      <c r="G1210" s="25" t="s">
        <v>2589</v>
      </c>
    </row>
    <row r="1211" spans="1:7" x14ac:dyDescent="0.35">
      <c r="A1211" s="38">
        <v>90390</v>
      </c>
      <c r="B1211" s="28" t="s">
        <v>2675</v>
      </c>
      <c r="C1211" s="25" t="s">
        <v>16</v>
      </c>
      <c r="D1211" s="25"/>
      <c r="E1211" s="25" t="s">
        <v>2588</v>
      </c>
      <c r="F1211" s="27">
        <v>41561</v>
      </c>
      <c r="G1211" s="25" t="s">
        <v>2589</v>
      </c>
    </row>
    <row r="1212" spans="1:7" x14ac:dyDescent="0.35">
      <c r="A1212" s="38">
        <v>90395</v>
      </c>
      <c r="B1212" s="28" t="s">
        <v>2676</v>
      </c>
      <c r="C1212" s="25" t="s">
        <v>16</v>
      </c>
      <c r="D1212" s="25"/>
      <c r="E1212" s="25" t="s">
        <v>2588</v>
      </c>
      <c r="F1212" s="27">
        <v>41561</v>
      </c>
      <c r="G1212" s="25" t="s">
        <v>2589</v>
      </c>
    </row>
    <row r="1213" spans="1:7" x14ac:dyDescent="0.35">
      <c r="A1213" s="38">
        <v>90400</v>
      </c>
      <c r="B1213" s="28" t="s">
        <v>2677</v>
      </c>
      <c r="C1213" s="25" t="s">
        <v>16</v>
      </c>
      <c r="D1213" s="25"/>
      <c r="E1213" s="25" t="s">
        <v>2588</v>
      </c>
      <c r="F1213" s="27">
        <v>41561</v>
      </c>
      <c r="G1213" s="25" t="s">
        <v>2589</v>
      </c>
    </row>
    <row r="1214" spans="1:7" x14ac:dyDescent="0.35">
      <c r="A1214" s="38">
        <v>90405</v>
      </c>
      <c r="B1214" s="28" t="s">
        <v>2678</v>
      </c>
      <c r="C1214" s="25" t="s">
        <v>16</v>
      </c>
      <c r="D1214" s="25"/>
      <c r="E1214" s="25" t="s">
        <v>2588</v>
      </c>
      <c r="F1214" s="27">
        <v>41561</v>
      </c>
      <c r="G1214" s="25" t="s">
        <v>2589</v>
      </c>
    </row>
    <row r="1215" spans="1:7" x14ac:dyDescent="0.35">
      <c r="A1215" s="38">
        <v>90410</v>
      </c>
      <c r="B1215" s="28" t="s">
        <v>2679</v>
      </c>
      <c r="C1215" s="25" t="s">
        <v>16</v>
      </c>
      <c r="D1215" s="25"/>
      <c r="E1215" s="25" t="s">
        <v>2588</v>
      </c>
      <c r="F1215" s="27">
        <v>41561</v>
      </c>
      <c r="G1215" s="25" t="s">
        <v>2589</v>
      </c>
    </row>
    <row r="1216" spans="1:7" x14ac:dyDescent="0.35">
      <c r="A1216" s="38">
        <v>90413</v>
      </c>
      <c r="B1216" s="28" t="s">
        <v>2680</v>
      </c>
      <c r="C1216" s="25" t="s">
        <v>16</v>
      </c>
      <c r="D1216" s="25"/>
      <c r="E1216" s="25" t="s">
        <v>2588</v>
      </c>
      <c r="F1216" s="27">
        <v>41561</v>
      </c>
      <c r="G1216" s="25" t="s">
        <v>2589</v>
      </c>
    </row>
    <row r="1217" spans="1:7" x14ac:dyDescent="0.35">
      <c r="A1217" s="38">
        <v>90415</v>
      </c>
      <c r="B1217" s="28" t="s">
        <v>2681</v>
      </c>
      <c r="C1217" s="25" t="s">
        <v>16</v>
      </c>
      <c r="D1217" s="25"/>
      <c r="E1217" s="25" t="s">
        <v>2588</v>
      </c>
      <c r="F1217" s="27">
        <v>41561</v>
      </c>
      <c r="G1217" s="25" t="s">
        <v>2589</v>
      </c>
    </row>
    <row r="1218" spans="1:7" x14ac:dyDescent="0.35">
      <c r="A1218" s="38">
        <v>90500</v>
      </c>
      <c r="B1218" s="28" t="s">
        <v>2682</v>
      </c>
      <c r="C1218" s="25" t="s">
        <v>16</v>
      </c>
      <c r="D1218" s="25"/>
      <c r="E1218" s="25" t="s">
        <v>2588</v>
      </c>
      <c r="F1218" s="27">
        <v>41561</v>
      </c>
      <c r="G1218" s="25" t="s">
        <v>2589</v>
      </c>
    </row>
    <row r="1219" spans="1:7" x14ac:dyDescent="0.35">
      <c r="A1219" s="38">
        <v>90505</v>
      </c>
      <c r="B1219" s="28" t="s">
        <v>2683</v>
      </c>
      <c r="C1219" s="25" t="s">
        <v>16</v>
      </c>
      <c r="D1219" s="25"/>
      <c r="E1219" s="25" t="s">
        <v>2588</v>
      </c>
      <c r="F1219" s="27">
        <v>41561</v>
      </c>
      <c r="G1219" s="25" t="s">
        <v>2589</v>
      </c>
    </row>
    <row r="1220" spans="1:7" x14ac:dyDescent="0.35">
      <c r="A1220" s="38">
        <v>90510</v>
      </c>
      <c r="B1220" s="28" t="s">
        <v>2684</v>
      </c>
      <c r="C1220" s="25" t="s">
        <v>16</v>
      </c>
      <c r="D1220" s="25"/>
      <c r="E1220" s="25" t="s">
        <v>2588</v>
      </c>
      <c r="F1220" s="27">
        <v>41561</v>
      </c>
      <c r="G1220" s="25" t="s">
        <v>2589</v>
      </c>
    </row>
    <row r="1221" spans="1:7" x14ac:dyDescent="0.35">
      <c r="A1221" s="38">
        <v>90515</v>
      </c>
      <c r="B1221" s="28" t="s">
        <v>2685</v>
      </c>
      <c r="C1221" s="25" t="s">
        <v>16</v>
      </c>
      <c r="D1221" s="25"/>
      <c r="E1221" s="25" t="s">
        <v>2588</v>
      </c>
      <c r="F1221" s="27">
        <v>41561</v>
      </c>
      <c r="G1221" s="25" t="s">
        <v>2589</v>
      </c>
    </row>
    <row r="1222" spans="1:7" x14ac:dyDescent="0.35">
      <c r="A1222" s="38">
        <v>90520</v>
      </c>
      <c r="B1222" s="28" t="s">
        <v>2686</v>
      </c>
      <c r="C1222" s="25" t="s">
        <v>16</v>
      </c>
      <c r="D1222" s="25"/>
      <c r="E1222" s="25" t="s">
        <v>2588</v>
      </c>
      <c r="F1222" s="27">
        <v>41561</v>
      </c>
      <c r="G1222" s="25" t="s">
        <v>2589</v>
      </c>
    </row>
    <row r="1223" spans="1:7" x14ac:dyDescent="0.35">
      <c r="A1223" s="38">
        <v>90525</v>
      </c>
      <c r="B1223" s="28" t="s">
        <v>2687</v>
      </c>
      <c r="C1223" s="25" t="s">
        <v>16</v>
      </c>
      <c r="D1223" s="25"/>
      <c r="E1223" s="25" t="s">
        <v>2588</v>
      </c>
      <c r="F1223" s="27">
        <v>41561</v>
      </c>
      <c r="G1223" s="25" t="s">
        <v>2589</v>
      </c>
    </row>
    <row r="1224" spans="1:7" x14ac:dyDescent="0.35">
      <c r="A1224" s="38">
        <v>91100</v>
      </c>
      <c r="B1224" s="28" t="s">
        <v>2688</v>
      </c>
      <c r="C1224" s="25" t="s">
        <v>16</v>
      </c>
      <c r="D1224" s="25"/>
      <c r="E1224" s="25" t="s">
        <v>2588</v>
      </c>
      <c r="F1224" s="27">
        <v>41561</v>
      </c>
      <c r="G1224" s="25" t="s">
        <v>2589</v>
      </c>
    </row>
    <row r="1225" spans="1:7" x14ac:dyDescent="0.35">
      <c r="A1225" s="38">
        <v>91110</v>
      </c>
      <c r="B1225" s="28" t="s">
        <v>2689</v>
      </c>
      <c r="C1225" s="25" t="s">
        <v>16</v>
      </c>
      <c r="D1225" s="25"/>
      <c r="E1225" s="25" t="s">
        <v>2588</v>
      </c>
      <c r="F1225" s="27">
        <v>41561</v>
      </c>
      <c r="G1225" s="25" t="s">
        <v>2589</v>
      </c>
    </row>
    <row r="1226" spans="1:7" x14ac:dyDescent="0.35">
      <c r="A1226" s="38">
        <v>91115</v>
      </c>
      <c r="B1226" s="28" t="s">
        <v>2690</v>
      </c>
      <c r="C1226" s="25" t="s">
        <v>16</v>
      </c>
      <c r="D1226" s="25"/>
      <c r="E1226" s="25" t="s">
        <v>2588</v>
      </c>
      <c r="F1226" s="27">
        <v>41561</v>
      </c>
      <c r="G1226" s="25" t="s">
        <v>2589</v>
      </c>
    </row>
    <row r="1227" spans="1:7" x14ac:dyDescent="0.35">
      <c r="A1227" s="38">
        <v>91120</v>
      </c>
      <c r="B1227" s="28" t="s">
        <v>2691</v>
      </c>
      <c r="C1227" s="25" t="s">
        <v>16</v>
      </c>
      <c r="D1227" s="25"/>
      <c r="E1227" s="25" t="s">
        <v>2588</v>
      </c>
      <c r="F1227" s="27">
        <v>41561</v>
      </c>
      <c r="G1227" s="25" t="s">
        <v>2589</v>
      </c>
    </row>
    <row r="1228" spans="1:7" x14ac:dyDescent="0.35">
      <c r="A1228" s="38">
        <v>91130</v>
      </c>
      <c r="B1228" s="28" t="s">
        <v>2692</v>
      </c>
      <c r="C1228" s="25" t="s">
        <v>16</v>
      </c>
      <c r="D1228" s="25"/>
      <c r="E1228" s="25" t="s">
        <v>2588</v>
      </c>
      <c r="F1228" s="27">
        <v>41561</v>
      </c>
      <c r="G1228" s="25" t="s">
        <v>2589</v>
      </c>
    </row>
    <row r="1229" spans="1:7" x14ac:dyDescent="0.35">
      <c r="A1229" s="38">
        <v>91140</v>
      </c>
      <c r="B1229" s="28" t="s">
        <v>2693</v>
      </c>
      <c r="C1229" s="25" t="s">
        <v>16</v>
      </c>
      <c r="D1229" s="25"/>
      <c r="E1229" s="25" t="s">
        <v>2588</v>
      </c>
      <c r="F1229" s="27">
        <v>41561</v>
      </c>
      <c r="G1229" s="25" t="s">
        <v>2589</v>
      </c>
    </row>
    <row r="1230" spans="1:7" x14ac:dyDescent="0.35">
      <c r="A1230" s="38">
        <v>91150</v>
      </c>
      <c r="B1230" s="28" t="s">
        <v>2694</v>
      </c>
      <c r="C1230" s="25" t="s">
        <v>16</v>
      </c>
      <c r="D1230" s="25"/>
      <c r="E1230" s="25" t="s">
        <v>2588</v>
      </c>
      <c r="F1230" s="27">
        <v>41561</v>
      </c>
      <c r="G1230" s="25" t="s">
        <v>2589</v>
      </c>
    </row>
    <row r="1231" spans="1:7" x14ac:dyDescent="0.35">
      <c r="A1231" s="38">
        <v>91160</v>
      </c>
      <c r="B1231" s="28" t="s">
        <v>2695</v>
      </c>
      <c r="C1231" s="25" t="s">
        <v>16</v>
      </c>
      <c r="D1231" s="25"/>
      <c r="E1231" s="25" t="s">
        <v>2588</v>
      </c>
      <c r="F1231" s="27">
        <v>41561</v>
      </c>
      <c r="G1231" s="25" t="s">
        <v>2589</v>
      </c>
    </row>
    <row r="1232" spans="1:7" x14ac:dyDescent="0.35">
      <c r="A1232" s="38">
        <v>91170</v>
      </c>
      <c r="B1232" s="28" t="s">
        <v>2696</v>
      </c>
      <c r="C1232" s="25" t="s">
        <v>16</v>
      </c>
      <c r="D1232" s="25"/>
      <c r="E1232" s="25" t="s">
        <v>2588</v>
      </c>
      <c r="F1232" s="27">
        <v>41561</v>
      </c>
      <c r="G1232" s="25" t="s">
        <v>2589</v>
      </c>
    </row>
    <row r="1233" spans="1:7" x14ac:dyDescent="0.35">
      <c r="A1233" s="38">
        <v>91180</v>
      </c>
      <c r="B1233" s="28" t="s">
        <v>2697</v>
      </c>
      <c r="C1233" s="25" t="s">
        <v>16</v>
      </c>
      <c r="D1233" s="25"/>
      <c r="E1233" s="25" t="s">
        <v>2588</v>
      </c>
      <c r="F1233" s="27">
        <v>41561</v>
      </c>
      <c r="G1233" s="25" t="s">
        <v>2589</v>
      </c>
    </row>
    <row r="1234" spans="1:7" x14ac:dyDescent="0.35">
      <c r="A1234" s="38">
        <v>91185</v>
      </c>
      <c r="B1234" s="28" t="s">
        <v>2698</v>
      </c>
      <c r="C1234" s="25" t="s">
        <v>16</v>
      </c>
      <c r="D1234" s="25"/>
      <c r="E1234" s="25" t="s">
        <v>2588</v>
      </c>
      <c r="F1234" s="27">
        <v>41561</v>
      </c>
      <c r="G1234" s="25" t="s">
        <v>2589</v>
      </c>
    </row>
    <row r="1235" spans="1:7" x14ac:dyDescent="0.35">
      <c r="A1235" s="38">
        <v>91190</v>
      </c>
      <c r="B1235" s="28" t="s">
        <v>2699</v>
      </c>
      <c r="C1235" s="25" t="s">
        <v>16</v>
      </c>
      <c r="D1235" s="25"/>
      <c r="E1235" s="25" t="s">
        <v>2588</v>
      </c>
      <c r="F1235" s="27">
        <v>41561</v>
      </c>
      <c r="G1235" s="25" t="s">
        <v>2589</v>
      </c>
    </row>
    <row r="1236" spans="1:7" x14ac:dyDescent="0.35">
      <c r="A1236" s="38">
        <v>91200</v>
      </c>
      <c r="B1236" s="28" t="s">
        <v>2700</v>
      </c>
      <c r="C1236" s="25" t="s">
        <v>16</v>
      </c>
      <c r="D1236" s="25"/>
      <c r="E1236" s="25" t="s">
        <v>2588</v>
      </c>
      <c r="F1236" s="27">
        <v>41561</v>
      </c>
      <c r="G1236" s="25" t="s">
        <v>2589</v>
      </c>
    </row>
    <row r="1237" spans="1:7" x14ac:dyDescent="0.35">
      <c r="A1237" s="38">
        <v>91210</v>
      </c>
      <c r="B1237" s="28" t="s">
        <v>2701</v>
      </c>
      <c r="C1237" s="25" t="s">
        <v>16</v>
      </c>
      <c r="D1237" s="25"/>
      <c r="E1237" s="25" t="s">
        <v>2588</v>
      </c>
      <c r="F1237" s="27">
        <v>41561</v>
      </c>
      <c r="G1237" s="25" t="s">
        <v>2589</v>
      </c>
    </row>
    <row r="1238" spans="1:7" x14ac:dyDescent="0.35">
      <c r="A1238" s="38">
        <v>91220</v>
      </c>
      <c r="B1238" s="28" t="s">
        <v>2702</v>
      </c>
      <c r="C1238" s="25" t="s">
        <v>16</v>
      </c>
      <c r="D1238" s="25"/>
      <c r="E1238" s="25" t="s">
        <v>2588</v>
      </c>
      <c r="F1238" s="27">
        <v>41561</v>
      </c>
      <c r="G1238" s="25" t="s">
        <v>2589</v>
      </c>
    </row>
    <row r="1239" spans="1:7" x14ac:dyDescent="0.35">
      <c r="A1239" s="38">
        <v>91230</v>
      </c>
      <c r="B1239" s="28" t="s">
        <v>2703</v>
      </c>
      <c r="C1239" s="25" t="s">
        <v>16</v>
      </c>
      <c r="D1239" s="25"/>
      <c r="E1239" s="25" t="s">
        <v>2588</v>
      </c>
      <c r="F1239" s="27">
        <v>41561</v>
      </c>
      <c r="G1239" s="25" t="s">
        <v>2589</v>
      </c>
    </row>
    <row r="1240" spans="1:7" x14ac:dyDescent="0.35">
      <c r="A1240" s="38">
        <v>91235</v>
      </c>
      <c r="B1240" s="28" t="s">
        <v>2704</v>
      </c>
      <c r="C1240" s="25" t="s">
        <v>16</v>
      </c>
      <c r="D1240" s="25"/>
      <c r="E1240" s="25" t="s">
        <v>2588</v>
      </c>
      <c r="F1240" s="27">
        <v>41561</v>
      </c>
      <c r="G1240" s="25" t="s">
        <v>2589</v>
      </c>
    </row>
    <row r="1241" spans="1:7" x14ac:dyDescent="0.35">
      <c r="A1241" s="38">
        <v>91240</v>
      </c>
      <c r="B1241" s="28" t="s">
        <v>2705</v>
      </c>
      <c r="C1241" s="25" t="s">
        <v>16</v>
      </c>
      <c r="D1241" s="25"/>
      <c r="E1241" s="25" t="s">
        <v>2588</v>
      </c>
      <c r="F1241" s="27">
        <v>41561</v>
      </c>
      <c r="G1241" s="25" t="s">
        <v>2589</v>
      </c>
    </row>
    <row r="1242" spans="1:7" x14ac:dyDescent="0.35">
      <c r="A1242" s="38">
        <v>91250</v>
      </c>
      <c r="B1242" s="28" t="s">
        <v>2706</v>
      </c>
      <c r="C1242" s="25" t="s">
        <v>16</v>
      </c>
      <c r="D1242" s="25"/>
      <c r="E1242" s="25" t="s">
        <v>2588</v>
      </c>
      <c r="F1242" s="27">
        <v>41561</v>
      </c>
      <c r="G1242" s="25" t="s">
        <v>2589</v>
      </c>
    </row>
    <row r="1243" spans="1:7" x14ac:dyDescent="0.35">
      <c r="A1243" s="38">
        <v>91260</v>
      </c>
      <c r="B1243" s="28" t="s">
        <v>2707</v>
      </c>
      <c r="C1243" s="25" t="s">
        <v>16</v>
      </c>
      <c r="D1243" s="25"/>
      <c r="E1243" s="25" t="s">
        <v>2588</v>
      </c>
      <c r="F1243" s="27">
        <v>41561</v>
      </c>
      <c r="G1243" s="25" t="s">
        <v>2589</v>
      </c>
    </row>
    <row r="1244" spans="1:7" x14ac:dyDescent="0.35">
      <c r="A1244" s="38">
        <v>91270</v>
      </c>
      <c r="B1244" s="28" t="s">
        <v>2708</v>
      </c>
      <c r="C1244" s="25" t="s">
        <v>16</v>
      </c>
      <c r="D1244" s="25"/>
      <c r="E1244" s="25" t="s">
        <v>2588</v>
      </c>
      <c r="F1244" s="27">
        <v>41561</v>
      </c>
      <c r="G1244" s="25" t="s">
        <v>2589</v>
      </c>
    </row>
    <row r="1245" spans="1:7" x14ac:dyDescent="0.35">
      <c r="A1245" s="38">
        <v>91280</v>
      </c>
      <c r="B1245" s="28" t="s">
        <v>2709</v>
      </c>
      <c r="C1245" s="25" t="s">
        <v>16</v>
      </c>
      <c r="D1245" s="25"/>
      <c r="E1245" s="25" t="s">
        <v>2588</v>
      </c>
      <c r="F1245" s="27">
        <v>41561</v>
      </c>
      <c r="G1245" s="25" t="s">
        <v>2589</v>
      </c>
    </row>
    <row r="1246" spans="1:7" x14ac:dyDescent="0.35">
      <c r="A1246" s="38">
        <v>91290</v>
      </c>
      <c r="B1246" s="28" t="s">
        <v>2710</v>
      </c>
      <c r="C1246" s="25" t="s">
        <v>16</v>
      </c>
      <c r="D1246" s="25"/>
      <c r="E1246" s="25" t="s">
        <v>2588</v>
      </c>
      <c r="F1246" s="27">
        <v>41561</v>
      </c>
      <c r="G1246" s="25" t="s">
        <v>2589</v>
      </c>
    </row>
    <row r="1247" spans="1:7" x14ac:dyDescent="0.35">
      <c r="A1247" s="38">
        <v>91300</v>
      </c>
      <c r="B1247" s="28" t="s">
        <v>2711</v>
      </c>
      <c r="C1247" s="25" t="s">
        <v>16</v>
      </c>
      <c r="D1247" s="25"/>
      <c r="E1247" s="25" t="s">
        <v>2588</v>
      </c>
      <c r="F1247" s="27">
        <v>41561</v>
      </c>
      <c r="G1247" s="25" t="s">
        <v>2589</v>
      </c>
    </row>
    <row r="1248" spans="1:7" x14ac:dyDescent="0.35">
      <c r="A1248" s="38">
        <v>91310</v>
      </c>
      <c r="B1248" s="28" t="s">
        <v>2712</v>
      </c>
      <c r="C1248" s="25" t="s">
        <v>16</v>
      </c>
      <c r="D1248" s="25"/>
      <c r="E1248" s="25" t="s">
        <v>2588</v>
      </c>
      <c r="F1248" s="27">
        <v>41561</v>
      </c>
      <c r="G1248" s="25" t="s">
        <v>2589</v>
      </c>
    </row>
    <row r="1249" spans="1:7" x14ac:dyDescent="0.35">
      <c r="A1249" s="38">
        <v>91320</v>
      </c>
      <c r="B1249" s="28" t="s">
        <v>2713</v>
      </c>
      <c r="C1249" s="25" t="s">
        <v>16</v>
      </c>
      <c r="D1249" s="25"/>
      <c r="E1249" s="25" t="s">
        <v>2588</v>
      </c>
      <c r="F1249" s="27">
        <v>41561</v>
      </c>
      <c r="G1249" s="25" t="s">
        <v>2589</v>
      </c>
    </row>
    <row r="1250" spans="1:7" x14ac:dyDescent="0.35">
      <c r="A1250" s="38">
        <v>91330</v>
      </c>
      <c r="B1250" s="28" t="s">
        <v>2714</v>
      </c>
      <c r="C1250" s="25" t="s">
        <v>16</v>
      </c>
      <c r="D1250" s="25"/>
      <c r="E1250" s="25" t="s">
        <v>2588</v>
      </c>
      <c r="F1250" s="27">
        <v>41561</v>
      </c>
      <c r="G1250" s="25" t="s">
        <v>2589</v>
      </c>
    </row>
    <row r="1251" spans="1:7" x14ac:dyDescent="0.35">
      <c r="A1251" s="38">
        <v>91340</v>
      </c>
      <c r="B1251" s="28" t="s">
        <v>2715</v>
      </c>
      <c r="C1251" s="25" t="s">
        <v>16</v>
      </c>
      <c r="D1251" s="25"/>
      <c r="E1251" s="25" t="s">
        <v>2588</v>
      </c>
      <c r="F1251" s="27">
        <v>41561</v>
      </c>
      <c r="G1251" s="25" t="s">
        <v>2589</v>
      </c>
    </row>
    <row r="1252" spans="1:7" x14ac:dyDescent="0.35">
      <c r="A1252" s="38">
        <v>91350</v>
      </c>
      <c r="B1252" s="28" t="s">
        <v>2716</v>
      </c>
      <c r="C1252" s="25" t="s">
        <v>16</v>
      </c>
      <c r="D1252" s="25"/>
      <c r="E1252" s="25" t="s">
        <v>2588</v>
      </c>
      <c r="F1252" s="27">
        <v>41561</v>
      </c>
      <c r="G1252" s="25" t="s">
        <v>2589</v>
      </c>
    </row>
    <row r="1253" spans="1:7" x14ac:dyDescent="0.35">
      <c r="A1253" s="38">
        <v>91360</v>
      </c>
      <c r="B1253" s="28" t="s">
        <v>2717</v>
      </c>
      <c r="C1253" s="25" t="s">
        <v>16</v>
      </c>
      <c r="D1253" s="25"/>
      <c r="E1253" s="25" t="s">
        <v>2588</v>
      </c>
      <c r="F1253" s="27">
        <v>41561</v>
      </c>
      <c r="G1253" s="25" t="s">
        <v>2589</v>
      </c>
    </row>
    <row r="1254" spans="1:7" x14ac:dyDescent="0.35">
      <c r="A1254" s="38">
        <v>91370</v>
      </c>
      <c r="B1254" s="28" t="s">
        <v>2718</v>
      </c>
      <c r="C1254" s="25" t="s">
        <v>16</v>
      </c>
      <c r="D1254" s="25"/>
      <c r="E1254" s="25" t="s">
        <v>2588</v>
      </c>
      <c r="F1254" s="27">
        <v>41561</v>
      </c>
      <c r="G1254" s="25" t="s">
        <v>2589</v>
      </c>
    </row>
    <row r="1255" spans="1:7" x14ac:dyDescent="0.35">
      <c r="A1255" s="38">
        <v>91380</v>
      </c>
      <c r="B1255" s="28" t="s">
        <v>2719</v>
      </c>
      <c r="C1255" s="25" t="s">
        <v>16</v>
      </c>
      <c r="D1255" s="25"/>
      <c r="E1255" s="25" t="s">
        <v>2588</v>
      </c>
      <c r="F1255" s="27">
        <v>41561</v>
      </c>
      <c r="G1255" s="25" t="s">
        <v>2589</v>
      </c>
    </row>
    <row r="1256" spans="1:7" x14ac:dyDescent="0.35">
      <c r="A1256" s="38">
        <v>91390</v>
      </c>
      <c r="B1256" s="28" t="s">
        <v>2720</v>
      </c>
      <c r="C1256" s="25" t="s">
        <v>16</v>
      </c>
      <c r="D1256" s="25"/>
      <c r="E1256" s="25" t="s">
        <v>2588</v>
      </c>
      <c r="F1256" s="27">
        <v>41561</v>
      </c>
      <c r="G1256" s="25" t="s">
        <v>2589</v>
      </c>
    </row>
    <row r="1257" spans="1:7" x14ac:dyDescent="0.35">
      <c r="A1257" s="38">
        <v>91400</v>
      </c>
      <c r="B1257" s="28" t="s">
        <v>2721</v>
      </c>
      <c r="C1257" s="25" t="s">
        <v>16</v>
      </c>
      <c r="D1257" s="25"/>
      <c r="E1257" s="25" t="s">
        <v>2588</v>
      </c>
      <c r="F1257" s="27">
        <v>41561</v>
      </c>
      <c r="G1257" s="25" t="s">
        <v>2589</v>
      </c>
    </row>
    <row r="1258" spans="1:7" x14ac:dyDescent="0.35">
      <c r="A1258" s="38">
        <v>91410</v>
      </c>
      <c r="B1258" s="28" t="s">
        <v>2722</v>
      </c>
      <c r="C1258" s="25" t="s">
        <v>16</v>
      </c>
      <c r="D1258" s="25"/>
      <c r="E1258" s="25" t="s">
        <v>2588</v>
      </c>
      <c r="F1258" s="27">
        <v>41561</v>
      </c>
      <c r="G1258" s="25" t="s">
        <v>2589</v>
      </c>
    </row>
    <row r="1259" spans="1:7" x14ac:dyDescent="0.35">
      <c r="A1259" s="38">
        <v>91420</v>
      </c>
      <c r="B1259" s="28" t="s">
        <v>2723</v>
      </c>
      <c r="C1259" s="25" t="s">
        <v>16</v>
      </c>
      <c r="D1259" s="25"/>
      <c r="E1259" s="25" t="s">
        <v>2588</v>
      </c>
      <c r="F1259" s="27">
        <v>41561</v>
      </c>
      <c r="G1259" s="25" t="s">
        <v>2589</v>
      </c>
    </row>
    <row r="1260" spans="1:7" x14ac:dyDescent="0.35">
      <c r="A1260" s="38">
        <v>91900</v>
      </c>
      <c r="B1260" s="28" t="s">
        <v>2724</v>
      </c>
      <c r="C1260" s="25" t="s">
        <v>16</v>
      </c>
      <c r="D1260" s="25"/>
      <c r="E1260" s="25" t="s">
        <v>2588</v>
      </c>
      <c r="F1260" s="27">
        <v>42299</v>
      </c>
      <c r="G1260" s="25" t="s">
        <v>2589</v>
      </c>
    </row>
    <row r="1261" spans="1:7" x14ac:dyDescent="0.35">
      <c r="A1261" s="38">
        <v>91905</v>
      </c>
      <c r="B1261" s="28" t="s">
        <v>2725</v>
      </c>
      <c r="C1261" s="25" t="s">
        <v>16</v>
      </c>
      <c r="D1261" s="25"/>
      <c r="E1261" s="25" t="s">
        <v>2588</v>
      </c>
      <c r="F1261" s="27">
        <v>42299</v>
      </c>
      <c r="G1261" s="25" t="s">
        <v>2589</v>
      </c>
    </row>
    <row r="1262" spans="1:7" x14ac:dyDescent="0.35">
      <c r="A1262" s="38">
        <v>91907</v>
      </c>
      <c r="B1262" s="28" t="s">
        <v>2726</v>
      </c>
      <c r="C1262" s="25" t="s">
        <v>16</v>
      </c>
      <c r="D1262" s="25"/>
      <c r="E1262" s="25" t="s">
        <v>2588</v>
      </c>
      <c r="F1262" s="27">
        <v>42299</v>
      </c>
      <c r="G1262" s="25" t="s">
        <v>2589</v>
      </c>
    </row>
    <row r="1263" spans="1:7" x14ac:dyDescent="0.35">
      <c r="A1263" s="38">
        <v>91910</v>
      </c>
      <c r="B1263" s="28" t="s">
        <v>2727</v>
      </c>
      <c r="C1263" s="25" t="s">
        <v>16</v>
      </c>
      <c r="D1263" s="25"/>
      <c r="E1263" s="25" t="s">
        <v>2588</v>
      </c>
      <c r="F1263" s="27">
        <v>42299</v>
      </c>
      <c r="G1263" s="25" t="s">
        <v>2589</v>
      </c>
    </row>
    <row r="1264" spans="1:7" x14ac:dyDescent="0.35">
      <c r="A1264" s="38">
        <v>91915</v>
      </c>
      <c r="B1264" s="28" t="s">
        <v>2728</v>
      </c>
      <c r="C1264" s="25" t="s">
        <v>16</v>
      </c>
      <c r="D1264" s="25"/>
      <c r="E1264" s="25" t="s">
        <v>2588</v>
      </c>
      <c r="F1264" s="27">
        <v>42299</v>
      </c>
      <c r="G1264" s="25" t="s">
        <v>2589</v>
      </c>
    </row>
    <row r="1265" spans="1:7" x14ac:dyDescent="0.35">
      <c r="A1265" s="38">
        <v>91920</v>
      </c>
      <c r="B1265" s="28" t="s">
        <v>2729</v>
      </c>
      <c r="C1265" s="25" t="s">
        <v>16</v>
      </c>
      <c r="D1265" s="25"/>
      <c r="E1265" s="25" t="s">
        <v>2588</v>
      </c>
      <c r="F1265" s="27">
        <v>42299</v>
      </c>
      <c r="G1265" s="25" t="s">
        <v>2589</v>
      </c>
    </row>
    <row r="1266" spans="1:7" x14ac:dyDescent="0.35">
      <c r="A1266" s="38">
        <v>91925</v>
      </c>
      <c r="B1266" s="28" t="s">
        <v>2730</v>
      </c>
      <c r="C1266" s="25" t="s">
        <v>16</v>
      </c>
      <c r="D1266" s="25"/>
      <c r="E1266" s="25" t="s">
        <v>2588</v>
      </c>
      <c r="F1266" s="27">
        <v>42299</v>
      </c>
      <c r="G1266" s="25" t="s">
        <v>2589</v>
      </c>
    </row>
    <row r="1267" spans="1:7" x14ac:dyDescent="0.35">
      <c r="A1267" s="38">
        <v>91927</v>
      </c>
      <c r="B1267" s="28" t="s">
        <v>2731</v>
      </c>
      <c r="C1267" s="25" t="s">
        <v>16</v>
      </c>
      <c r="D1267" s="25"/>
      <c r="E1267" s="25" t="s">
        <v>2588</v>
      </c>
      <c r="F1267" s="27">
        <v>42299</v>
      </c>
      <c r="G1267" s="25" t="s">
        <v>2589</v>
      </c>
    </row>
    <row r="1268" spans="1:7" x14ac:dyDescent="0.35">
      <c r="A1268" s="38">
        <v>91930</v>
      </c>
      <c r="B1268" s="28" t="s">
        <v>2732</v>
      </c>
      <c r="C1268" s="25" t="s">
        <v>16</v>
      </c>
      <c r="D1268" s="25"/>
      <c r="E1268" s="25" t="s">
        <v>2588</v>
      </c>
      <c r="F1268" s="27">
        <v>42299</v>
      </c>
      <c r="G1268" s="25" t="s">
        <v>2589</v>
      </c>
    </row>
    <row r="1269" spans="1:7" x14ac:dyDescent="0.35">
      <c r="A1269" s="38">
        <v>91935</v>
      </c>
      <c r="B1269" s="28" t="s">
        <v>2733</v>
      </c>
      <c r="C1269" s="25" t="s">
        <v>16</v>
      </c>
      <c r="D1269" s="25"/>
      <c r="E1269" s="25" t="s">
        <v>2588</v>
      </c>
      <c r="F1269" s="27">
        <v>42299</v>
      </c>
      <c r="G1269" s="25" t="s">
        <v>2589</v>
      </c>
    </row>
    <row r="1270" spans="1:7" x14ac:dyDescent="0.35">
      <c r="A1270" s="38">
        <v>91940</v>
      </c>
      <c r="B1270" s="28" t="s">
        <v>2734</v>
      </c>
      <c r="C1270" s="25" t="s">
        <v>16</v>
      </c>
      <c r="D1270" s="25"/>
      <c r="E1270" s="25" t="s">
        <v>2588</v>
      </c>
      <c r="F1270" s="27">
        <v>42299</v>
      </c>
      <c r="G1270" s="25" t="s">
        <v>2589</v>
      </c>
    </row>
    <row r="1271" spans="1:7" x14ac:dyDescent="0.35">
      <c r="A1271" s="38">
        <v>91945</v>
      </c>
      <c r="B1271" s="28" t="s">
        <v>2735</v>
      </c>
      <c r="C1271" s="25" t="s">
        <v>16</v>
      </c>
      <c r="D1271" s="25"/>
      <c r="E1271" s="25" t="s">
        <v>2588</v>
      </c>
      <c r="F1271" s="27">
        <v>42299</v>
      </c>
      <c r="G1271" s="25" t="s">
        <v>2589</v>
      </c>
    </row>
    <row r="1272" spans="1:7" x14ac:dyDescent="0.35">
      <c r="A1272" s="38">
        <v>91950</v>
      </c>
      <c r="B1272" s="28" t="s">
        <v>2736</v>
      </c>
      <c r="C1272" s="25" t="s">
        <v>16</v>
      </c>
      <c r="D1272" s="25"/>
      <c r="E1272" s="25" t="s">
        <v>2588</v>
      </c>
      <c r="F1272" s="27">
        <v>42299</v>
      </c>
      <c r="G1272" s="25" t="s">
        <v>2589</v>
      </c>
    </row>
    <row r="1273" spans="1:7" x14ac:dyDescent="0.35">
      <c r="A1273" s="38">
        <v>91952</v>
      </c>
      <c r="B1273" s="28" t="s">
        <v>2737</v>
      </c>
      <c r="C1273" s="25" t="s">
        <v>16</v>
      </c>
      <c r="D1273" s="25"/>
      <c r="E1273" s="25" t="s">
        <v>2588</v>
      </c>
      <c r="F1273" s="27">
        <v>42299</v>
      </c>
      <c r="G1273" s="25" t="s">
        <v>2589</v>
      </c>
    </row>
    <row r="1274" spans="1:7" x14ac:dyDescent="0.35">
      <c r="A1274" s="38">
        <v>91954</v>
      </c>
      <c r="B1274" s="28" t="s">
        <v>2738</v>
      </c>
      <c r="C1274" s="25" t="s">
        <v>16</v>
      </c>
      <c r="D1274" s="25"/>
      <c r="E1274" s="25" t="s">
        <v>2588</v>
      </c>
      <c r="F1274" s="27">
        <v>42299</v>
      </c>
      <c r="G1274" s="25" t="s">
        <v>2589</v>
      </c>
    </row>
    <row r="1275" spans="1:7" x14ac:dyDescent="0.35">
      <c r="A1275" s="38">
        <v>91956</v>
      </c>
      <c r="B1275" s="28" t="s">
        <v>2739</v>
      </c>
      <c r="C1275" s="25" t="s">
        <v>16</v>
      </c>
      <c r="D1275" s="25"/>
      <c r="E1275" s="25" t="s">
        <v>2588</v>
      </c>
      <c r="F1275" s="27">
        <v>42299</v>
      </c>
      <c r="G1275" s="25" t="s">
        <v>2589</v>
      </c>
    </row>
    <row r="1276" spans="1:7" x14ac:dyDescent="0.35">
      <c r="A1276" s="38">
        <v>91958</v>
      </c>
      <c r="B1276" s="28" t="s">
        <v>2740</v>
      </c>
      <c r="C1276" s="25" t="s">
        <v>16</v>
      </c>
      <c r="D1276" s="25"/>
      <c r="E1276" s="25" t="s">
        <v>2588</v>
      </c>
      <c r="F1276" s="27">
        <v>42299</v>
      </c>
      <c r="G1276" s="25" t="s">
        <v>2589</v>
      </c>
    </row>
    <row r="1277" spans="1:7" x14ac:dyDescent="0.35">
      <c r="A1277" s="38">
        <v>91960</v>
      </c>
      <c r="B1277" s="28" t="s">
        <v>2741</v>
      </c>
      <c r="C1277" s="25" t="s">
        <v>16</v>
      </c>
      <c r="D1277" s="25"/>
      <c r="E1277" s="25" t="s">
        <v>2588</v>
      </c>
      <c r="F1277" s="27">
        <v>42299</v>
      </c>
      <c r="G1277" s="25" t="s">
        <v>2589</v>
      </c>
    </row>
    <row r="1278" spans="1:7" x14ac:dyDescent="0.35">
      <c r="A1278" s="38">
        <v>91962</v>
      </c>
      <c r="B1278" s="28" t="s">
        <v>2742</v>
      </c>
      <c r="C1278" s="25" t="s">
        <v>16</v>
      </c>
      <c r="D1278" s="25"/>
      <c r="E1278" s="25" t="s">
        <v>2588</v>
      </c>
      <c r="F1278" s="27">
        <v>42299</v>
      </c>
      <c r="G1278" s="25" t="s">
        <v>2589</v>
      </c>
    </row>
    <row r="1279" spans="1:7" x14ac:dyDescent="0.35">
      <c r="A1279" s="38">
        <v>91964</v>
      </c>
      <c r="B1279" s="28" t="s">
        <v>2743</v>
      </c>
      <c r="C1279" s="25" t="s">
        <v>16</v>
      </c>
      <c r="D1279" s="25"/>
      <c r="E1279" s="25" t="s">
        <v>2588</v>
      </c>
      <c r="F1279" s="27">
        <v>42299</v>
      </c>
      <c r="G1279" s="25" t="s">
        <v>2589</v>
      </c>
    </row>
    <row r="1280" spans="1:7" x14ac:dyDescent="0.35">
      <c r="A1280" s="38">
        <v>91966</v>
      </c>
      <c r="B1280" s="28" t="s">
        <v>2744</v>
      </c>
      <c r="C1280" s="25" t="s">
        <v>16</v>
      </c>
      <c r="D1280" s="25"/>
      <c r="E1280" s="25" t="s">
        <v>2588</v>
      </c>
      <c r="F1280" s="27">
        <v>42299</v>
      </c>
      <c r="G1280" s="25" t="s">
        <v>2589</v>
      </c>
    </row>
    <row r="1281" spans="1:7" x14ac:dyDescent="0.35">
      <c r="A1281" s="38">
        <v>91968</v>
      </c>
      <c r="B1281" s="28" t="s">
        <v>2745</v>
      </c>
      <c r="C1281" s="25" t="s">
        <v>16</v>
      </c>
      <c r="D1281" s="25"/>
      <c r="E1281" s="25" t="s">
        <v>2588</v>
      </c>
      <c r="F1281" s="27">
        <v>42299</v>
      </c>
      <c r="G1281" s="25" t="s">
        <v>2589</v>
      </c>
    </row>
    <row r="1282" spans="1:7" x14ac:dyDescent="0.35">
      <c r="A1282" s="38">
        <v>91970</v>
      </c>
      <c r="B1282" s="28" t="s">
        <v>2746</v>
      </c>
      <c r="C1282" s="25" t="s">
        <v>16</v>
      </c>
      <c r="D1282" s="25"/>
      <c r="E1282" s="25" t="s">
        <v>2588</v>
      </c>
      <c r="F1282" s="27">
        <v>42299</v>
      </c>
      <c r="G1282" s="25" t="s">
        <v>2589</v>
      </c>
    </row>
    <row r="1283" spans="1:7" x14ac:dyDescent="0.35">
      <c r="A1283" s="38">
        <v>91972</v>
      </c>
      <c r="B1283" s="28" t="s">
        <v>2747</v>
      </c>
      <c r="C1283" s="25" t="s">
        <v>16</v>
      </c>
      <c r="D1283" s="25"/>
      <c r="E1283" s="25" t="s">
        <v>2588</v>
      </c>
      <c r="F1283" s="27">
        <v>42299</v>
      </c>
      <c r="G1283" s="25" t="s">
        <v>2589</v>
      </c>
    </row>
    <row r="1284" spans="1:7" x14ac:dyDescent="0.35">
      <c r="A1284" s="38">
        <v>92000</v>
      </c>
      <c r="B1284" s="28" t="s">
        <v>2748</v>
      </c>
      <c r="C1284" s="25" t="s">
        <v>16</v>
      </c>
      <c r="D1284" s="25"/>
      <c r="E1284" s="25" t="s">
        <v>2588</v>
      </c>
      <c r="F1284" s="27">
        <v>41561</v>
      </c>
      <c r="G1284" s="25" t="s">
        <v>2589</v>
      </c>
    </row>
    <row r="1285" spans="1:7" x14ac:dyDescent="0.35">
      <c r="A1285" s="38">
        <v>92005</v>
      </c>
      <c r="B1285" s="28" t="s">
        <v>2749</v>
      </c>
      <c r="C1285" s="25" t="s">
        <v>16</v>
      </c>
      <c r="D1285" s="25"/>
      <c r="E1285" s="25" t="s">
        <v>2588</v>
      </c>
      <c r="F1285" s="27">
        <v>41561</v>
      </c>
      <c r="G1285" s="25" t="s">
        <v>2589</v>
      </c>
    </row>
    <row r="1286" spans="1:7" x14ac:dyDescent="0.35">
      <c r="A1286" s="38">
        <v>92010</v>
      </c>
      <c r="B1286" s="28" t="s">
        <v>2750</v>
      </c>
      <c r="C1286" s="25" t="s">
        <v>16</v>
      </c>
      <c r="D1286" s="25"/>
      <c r="E1286" s="25" t="s">
        <v>2588</v>
      </c>
      <c r="F1286" s="27">
        <v>41561</v>
      </c>
      <c r="G1286" s="25" t="s">
        <v>2589</v>
      </c>
    </row>
    <row r="1287" spans="1:7" x14ac:dyDescent="0.35">
      <c r="A1287" s="38">
        <v>92013</v>
      </c>
      <c r="B1287" s="28" t="s">
        <v>2751</v>
      </c>
      <c r="C1287" s="25" t="s">
        <v>16</v>
      </c>
      <c r="D1287" s="25"/>
      <c r="E1287" s="25" t="s">
        <v>2588</v>
      </c>
      <c r="F1287" s="27">
        <v>41561</v>
      </c>
      <c r="G1287" s="25" t="s">
        <v>2589</v>
      </c>
    </row>
    <row r="1288" spans="1:7" x14ac:dyDescent="0.35">
      <c r="A1288" s="38">
        <v>92015</v>
      </c>
      <c r="B1288" s="28" t="s">
        <v>2752</v>
      </c>
      <c r="C1288" s="25" t="s">
        <v>16</v>
      </c>
      <c r="D1288" s="25"/>
      <c r="E1288" s="25" t="s">
        <v>2588</v>
      </c>
      <c r="F1288" s="27">
        <v>41561</v>
      </c>
      <c r="G1288" s="25" t="s">
        <v>2589</v>
      </c>
    </row>
    <row r="1289" spans="1:7" x14ac:dyDescent="0.35">
      <c r="A1289" s="38">
        <v>92025</v>
      </c>
      <c r="B1289" s="28" t="s">
        <v>2753</v>
      </c>
      <c r="C1289" s="25" t="s">
        <v>16</v>
      </c>
      <c r="D1289" s="25"/>
      <c r="E1289" s="25" t="s">
        <v>2588</v>
      </c>
      <c r="F1289" s="27">
        <v>41561</v>
      </c>
      <c r="G1289" s="25" t="s">
        <v>2589</v>
      </c>
    </row>
    <row r="1290" spans="1:7" x14ac:dyDescent="0.35">
      <c r="A1290" s="38">
        <v>92030</v>
      </c>
      <c r="B1290" s="28" t="s">
        <v>2754</v>
      </c>
      <c r="C1290" s="25" t="s">
        <v>16</v>
      </c>
      <c r="D1290" s="25"/>
      <c r="E1290" s="25" t="s">
        <v>2588</v>
      </c>
      <c r="F1290" s="27">
        <v>41407</v>
      </c>
      <c r="G1290" s="25" t="s">
        <v>2589</v>
      </c>
    </row>
    <row r="1291" spans="1:7" x14ac:dyDescent="0.35">
      <c r="A1291" s="38">
        <v>92035</v>
      </c>
      <c r="B1291" s="28" t="s">
        <v>2755</v>
      </c>
      <c r="C1291" s="25" t="s">
        <v>16</v>
      </c>
      <c r="D1291" s="25"/>
      <c r="E1291" s="25" t="s">
        <v>2588</v>
      </c>
      <c r="F1291" s="27">
        <v>41561</v>
      </c>
      <c r="G1291" s="25" t="s">
        <v>2589</v>
      </c>
    </row>
    <row r="1292" spans="1:7" x14ac:dyDescent="0.35">
      <c r="A1292" s="38">
        <v>92050</v>
      </c>
      <c r="B1292" s="28" t="s">
        <v>2756</v>
      </c>
      <c r="C1292" s="25" t="s">
        <v>16</v>
      </c>
      <c r="D1292" s="25"/>
      <c r="E1292" s="25" t="s">
        <v>2588</v>
      </c>
      <c r="F1292" s="27">
        <v>41561</v>
      </c>
      <c r="G1292" s="25" t="s">
        <v>2589</v>
      </c>
    </row>
    <row r="1293" spans="1:7" x14ac:dyDescent="0.35">
      <c r="A1293" s="38">
        <v>92053</v>
      </c>
      <c r="B1293" s="28" t="s">
        <v>2757</v>
      </c>
      <c r="C1293" s="25" t="s">
        <v>16</v>
      </c>
      <c r="D1293" s="25"/>
      <c r="E1293" s="25" t="s">
        <v>2588</v>
      </c>
      <c r="F1293" s="27">
        <v>41561</v>
      </c>
      <c r="G1293" s="25" t="s">
        <v>2589</v>
      </c>
    </row>
    <row r="1294" spans="1:7" x14ac:dyDescent="0.35">
      <c r="A1294" s="38">
        <v>92055</v>
      </c>
      <c r="B1294" s="28" t="s">
        <v>2758</v>
      </c>
      <c r="C1294" s="25" t="s">
        <v>16</v>
      </c>
      <c r="D1294" s="25"/>
      <c r="E1294" s="25" t="s">
        <v>2588</v>
      </c>
      <c r="F1294" s="27">
        <v>41561</v>
      </c>
      <c r="G1294" s="25" t="s">
        <v>2589</v>
      </c>
    </row>
    <row r="1295" spans="1:7" x14ac:dyDescent="0.35">
      <c r="A1295" s="38">
        <v>92057</v>
      </c>
      <c r="B1295" s="28" t="s">
        <v>2759</v>
      </c>
      <c r="C1295" s="25" t="s">
        <v>16</v>
      </c>
      <c r="D1295" s="25"/>
      <c r="E1295" s="25" t="s">
        <v>2588</v>
      </c>
      <c r="F1295" s="27">
        <v>41561</v>
      </c>
      <c r="G1295" s="25" t="s">
        <v>2589</v>
      </c>
    </row>
    <row r="1296" spans="1:7" x14ac:dyDescent="0.35">
      <c r="A1296" s="38">
        <v>92060</v>
      </c>
      <c r="B1296" s="28" t="s">
        <v>2760</v>
      </c>
      <c r="C1296" s="25" t="s">
        <v>16</v>
      </c>
      <c r="D1296" s="25"/>
      <c r="E1296" s="25" t="s">
        <v>2588</v>
      </c>
      <c r="F1296" s="27">
        <v>41561</v>
      </c>
      <c r="G1296" s="25" t="s">
        <v>2589</v>
      </c>
    </row>
    <row r="1297" spans="1:7" x14ac:dyDescent="0.35">
      <c r="A1297" s="38">
        <v>92063</v>
      </c>
      <c r="B1297" s="28" t="s">
        <v>2761</v>
      </c>
      <c r="C1297" s="25" t="s">
        <v>16</v>
      </c>
      <c r="D1297" s="25"/>
      <c r="E1297" s="25" t="s">
        <v>2588</v>
      </c>
      <c r="F1297" s="27">
        <v>41561</v>
      </c>
      <c r="G1297" s="25" t="s">
        <v>2589</v>
      </c>
    </row>
    <row r="1298" spans="1:7" x14ac:dyDescent="0.35">
      <c r="A1298" s="38">
        <v>92065</v>
      </c>
      <c r="B1298" s="28" t="s">
        <v>2762</v>
      </c>
      <c r="C1298" s="25" t="s">
        <v>16</v>
      </c>
      <c r="D1298" s="25"/>
      <c r="E1298" s="25" t="s">
        <v>2588</v>
      </c>
      <c r="F1298" s="27">
        <v>41561</v>
      </c>
      <c r="G1298" s="25" t="s">
        <v>2589</v>
      </c>
    </row>
    <row r="1299" spans="1:7" x14ac:dyDescent="0.35">
      <c r="A1299" s="38">
        <v>92070</v>
      </c>
      <c r="B1299" s="28" t="s">
        <v>2763</v>
      </c>
      <c r="C1299" s="25" t="s">
        <v>16</v>
      </c>
      <c r="D1299" s="25"/>
      <c r="E1299" s="25" t="s">
        <v>2588</v>
      </c>
      <c r="F1299" s="27">
        <v>41561</v>
      </c>
      <c r="G1299" s="25" t="s">
        <v>2589</v>
      </c>
    </row>
    <row r="1300" spans="1:7" x14ac:dyDescent="0.35">
      <c r="A1300" s="38">
        <v>92073</v>
      </c>
      <c r="B1300" s="28" t="s">
        <v>2764</v>
      </c>
      <c r="C1300" s="25" t="s">
        <v>16</v>
      </c>
      <c r="D1300" s="25"/>
      <c r="E1300" s="25" t="s">
        <v>2588</v>
      </c>
      <c r="F1300" s="27">
        <v>41561</v>
      </c>
      <c r="G1300" s="25" t="s">
        <v>2589</v>
      </c>
    </row>
    <row r="1301" spans="1:7" x14ac:dyDescent="0.35">
      <c r="A1301" s="38">
        <v>92075</v>
      </c>
      <c r="B1301" s="28" t="s">
        <v>2765</v>
      </c>
      <c r="C1301" s="25" t="s">
        <v>16</v>
      </c>
      <c r="D1301" s="25"/>
      <c r="E1301" s="25" t="s">
        <v>2588</v>
      </c>
      <c r="F1301" s="27">
        <v>41561</v>
      </c>
      <c r="G1301" s="25" t="s">
        <v>2589</v>
      </c>
    </row>
    <row r="1302" spans="1:7" x14ac:dyDescent="0.35">
      <c r="A1302" s="38">
        <v>92080</v>
      </c>
      <c r="B1302" s="28" t="s">
        <v>2766</v>
      </c>
      <c r="C1302" s="25" t="s">
        <v>16</v>
      </c>
      <c r="D1302" s="25"/>
      <c r="E1302" s="25" t="s">
        <v>2588</v>
      </c>
      <c r="F1302" s="27">
        <v>41561</v>
      </c>
      <c r="G1302" s="25" t="s">
        <v>2589</v>
      </c>
    </row>
    <row r="1303" spans="1:7" x14ac:dyDescent="0.35">
      <c r="A1303" s="38">
        <v>92085</v>
      </c>
      <c r="B1303" s="28" t="s">
        <v>2767</v>
      </c>
      <c r="C1303" s="25" t="s">
        <v>16</v>
      </c>
      <c r="D1303" s="25"/>
      <c r="E1303" s="25" t="s">
        <v>2588</v>
      </c>
      <c r="F1303" s="27">
        <v>41561</v>
      </c>
      <c r="G1303" s="25" t="s">
        <v>2589</v>
      </c>
    </row>
    <row r="1304" spans="1:7" x14ac:dyDescent="0.35">
      <c r="A1304" s="38">
        <v>92090</v>
      </c>
      <c r="B1304" s="28" t="s">
        <v>2768</v>
      </c>
      <c r="C1304" s="25" t="s">
        <v>16</v>
      </c>
      <c r="D1304" s="25"/>
      <c r="E1304" s="25" t="s">
        <v>2588</v>
      </c>
      <c r="F1304" s="27">
        <v>41561</v>
      </c>
      <c r="G1304" s="25" t="s">
        <v>2589</v>
      </c>
    </row>
    <row r="1305" spans="1:7" x14ac:dyDescent="0.35">
      <c r="A1305" s="38">
        <v>92095</v>
      </c>
      <c r="B1305" s="28" t="s">
        <v>2769</v>
      </c>
      <c r="C1305" s="25" t="s">
        <v>16</v>
      </c>
      <c r="D1305" s="25"/>
      <c r="E1305" s="25" t="s">
        <v>2588</v>
      </c>
      <c r="F1305" s="27">
        <v>41561</v>
      </c>
      <c r="G1305" s="25" t="s">
        <v>2589</v>
      </c>
    </row>
    <row r="1306" spans="1:7" x14ac:dyDescent="0.35">
      <c r="A1306" s="38">
        <v>92096</v>
      </c>
      <c r="B1306" s="28" t="s">
        <v>2770</v>
      </c>
      <c r="C1306" s="25" t="s">
        <v>16</v>
      </c>
      <c r="D1306" s="25"/>
      <c r="E1306" s="25" t="s">
        <v>2588</v>
      </c>
      <c r="F1306" s="27">
        <v>41561</v>
      </c>
      <c r="G1306" s="25" t="s">
        <v>2589</v>
      </c>
    </row>
    <row r="1307" spans="1:7" x14ac:dyDescent="0.35">
      <c r="A1307" s="38">
        <v>92100</v>
      </c>
      <c r="B1307" s="28" t="s">
        <v>2771</v>
      </c>
      <c r="C1307" s="25" t="s">
        <v>16</v>
      </c>
      <c r="D1307" s="25"/>
      <c r="E1307" s="25" t="s">
        <v>2588</v>
      </c>
      <c r="F1307" s="27">
        <v>41561</v>
      </c>
      <c r="G1307" s="25" t="s">
        <v>2589</v>
      </c>
    </row>
    <row r="1308" spans="1:7" x14ac:dyDescent="0.35">
      <c r="A1308" s="38">
        <v>93000</v>
      </c>
      <c r="B1308" s="28" t="s">
        <v>2772</v>
      </c>
      <c r="C1308" s="25" t="s">
        <v>16</v>
      </c>
      <c r="D1308" s="25"/>
      <c r="E1308" s="25" t="s">
        <v>2588</v>
      </c>
      <c r="F1308" s="27">
        <v>41425</v>
      </c>
      <c r="G1308" s="25" t="s">
        <v>2589</v>
      </c>
    </row>
    <row r="1309" spans="1:7" x14ac:dyDescent="0.35">
      <c r="A1309" s="38">
        <v>93003</v>
      </c>
      <c r="B1309" s="28" t="s">
        <v>2773</v>
      </c>
      <c r="C1309" s="25" t="s">
        <v>16</v>
      </c>
      <c r="D1309" s="25"/>
      <c r="E1309" s="25" t="s">
        <v>2588</v>
      </c>
      <c r="F1309" s="27">
        <v>41561</v>
      </c>
      <c r="G1309" s="25" t="s">
        <v>2589</v>
      </c>
    </row>
    <row r="1310" spans="1:7" x14ac:dyDescent="0.35">
      <c r="A1310" s="38">
        <v>93004</v>
      </c>
      <c r="B1310" s="28" t="s">
        <v>2774</v>
      </c>
      <c r="C1310" s="25" t="s">
        <v>16</v>
      </c>
      <c r="D1310" s="25"/>
      <c r="E1310" s="25" t="s">
        <v>2588</v>
      </c>
      <c r="F1310" s="27">
        <v>41561</v>
      </c>
      <c r="G1310" s="25" t="s">
        <v>2589</v>
      </c>
    </row>
    <row r="1311" spans="1:7" x14ac:dyDescent="0.35">
      <c r="A1311" s="38">
        <v>93005</v>
      </c>
      <c r="B1311" s="28" t="s">
        <v>2775</v>
      </c>
      <c r="C1311" s="25" t="s">
        <v>16</v>
      </c>
      <c r="D1311" s="25"/>
      <c r="E1311" s="25" t="s">
        <v>2588</v>
      </c>
      <c r="F1311" s="27">
        <v>41561</v>
      </c>
      <c r="G1311" s="25" t="s">
        <v>2589</v>
      </c>
    </row>
    <row r="1312" spans="1:7" x14ac:dyDescent="0.35">
      <c r="A1312" s="38">
        <v>93006</v>
      </c>
      <c r="B1312" s="28" t="s">
        <v>2776</v>
      </c>
      <c r="C1312" s="25" t="s">
        <v>16</v>
      </c>
      <c r="D1312" s="25"/>
      <c r="E1312" s="25" t="s">
        <v>2588</v>
      </c>
      <c r="F1312" s="27">
        <v>41716</v>
      </c>
      <c r="G1312" s="25" t="s">
        <v>2589</v>
      </c>
    </row>
    <row r="1313" spans="1:7" x14ac:dyDescent="0.35">
      <c r="A1313" s="38">
        <v>93020</v>
      </c>
      <c r="B1313" s="28" t="s">
        <v>2777</v>
      </c>
      <c r="C1313" s="25" t="s">
        <v>16</v>
      </c>
      <c r="D1313" s="25"/>
      <c r="E1313" s="25" t="s">
        <v>2588</v>
      </c>
      <c r="F1313" s="27">
        <v>41561</v>
      </c>
      <c r="G1313" s="25" t="s">
        <v>2589</v>
      </c>
    </row>
    <row r="1314" spans="1:7" x14ac:dyDescent="0.35">
      <c r="A1314" s="38">
        <v>93022</v>
      </c>
      <c r="B1314" s="28" t="s">
        <v>2778</v>
      </c>
      <c r="C1314" s="25" t="s">
        <v>16</v>
      </c>
      <c r="D1314" s="25"/>
      <c r="E1314" s="25" t="s">
        <v>2588</v>
      </c>
      <c r="F1314" s="27">
        <v>41561</v>
      </c>
      <c r="G1314" s="25" t="s">
        <v>2589</v>
      </c>
    </row>
    <row r="1315" spans="1:7" x14ac:dyDescent="0.35">
      <c r="A1315" s="38">
        <v>93025</v>
      </c>
      <c r="B1315" s="28" t="s">
        <v>2779</v>
      </c>
      <c r="C1315" s="25" t="s">
        <v>16</v>
      </c>
      <c r="D1315" s="25"/>
      <c r="E1315" s="25" t="s">
        <v>2588</v>
      </c>
      <c r="F1315" s="27">
        <v>41561</v>
      </c>
      <c r="G1315" s="25" t="s">
        <v>2589</v>
      </c>
    </row>
    <row r="1316" spans="1:7" x14ac:dyDescent="0.35">
      <c r="A1316" s="38">
        <v>93035</v>
      </c>
      <c r="B1316" s="28" t="s">
        <v>2780</v>
      </c>
      <c r="C1316" s="25" t="s">
        <v>16</v>
      </c>
      <c r="D1316" s="25"/>
      <c r="E1316" s="25" t="s">
        <v>2588</v>
      </c>
      <c r="F1316" s="27">
        <v>41561</v>
      </c>
      <c r="G1316" s="25" t="s">
        <v>2589</v>
      </c>
    </row>
    <row r="1317" spans="1:7" x14ac:dyDescent="0.35">
      <c r="A1317" s="38">
        <v>93036</v>
      </c>
      <c r="B1317" s="28" t="s">
        <v>2781</v>
      </c>
      <c r="C1317" s="25" t="s">
        <v>16</v>
      </c>
      <c r="D1317" s="25"/>
      <c r="E1317" s="25" t="s">
        <v>2588</v>
      </c>
      <c r="F1317" s="27">
        <v>43188</v>
      </c>
      <c r="G1317" s="25" t="s">
        <v>2589</v>
      </c>
    </row>
    <row r="1318" spans="1:7" x14ac:dyDescent="0.35">
      <c r="A1318" s="38">
        <v>93040</v>
      </c>
      <c r="B1318" s="28" t="s">
        <v>2782</v>
      </c>
      <c r="C1318" s="25" t="s">
        <v>16</v>
      </c>
      <c r="D1318" s="25"/>
      <c r="E1318" s="25" t="s">
        <v>2588</v>
      </c>
      <c r="F1318" s="27">
        <v>41561</v>
      </c>
      <c r="G1318" s="25" t="s">
        <v>2589</v>
      </c>
    </row>
    <row r="1319" spans="1:7" x14ac:dyDescent="0.35">
      <c r="A1319" s="38">
        <v>93041</v>
      </c>
      <c r="B1319" s="28" t="s">
        <v>2783</v>
      </c>
      <c r="C1319" s="25" t="s">
        <v>16</v>
      </c>
      <c r="D1319" s="25"/>
      <c r="E1319" s="25" t="s">
        <v>2588</v>
      </c>
      <c r="F1319" s="27">
        <v>41716</v>
      </c>
      <c r="G1319" s="25" t="s">
        <v>2589</v>
      </c>
    </row>
    <row r="1320" spans="1:7" x14ac:dyDescent="0.35">
      <c r="A1320" s="38">
        <v>93045</v>
      </c>
      <c r="B1320" s="28" t="s">
        <v>2784</v>
      </c>
      <c r="C1320" s="25" t="s">
        <v>16</v>
      </c>
      <c r="D1320" s="25"/>
      <c r="E1320" s="25" t="s">
        <v>2588</v>
      </c>
      <c r="F1320" s="27">
        <v>41561</v>
      </c>
      <c r="G1320" s="25" t="s">
        <v>2589</v>
      </c>
    </row>
    <row r="1321" spans="1:7" x14ac:dyDescent="0.35">
      <c r="A1321" s="38">
        <v>93046</v>
      </c>
      <c r="B1321" s="28" t="s">
        <v>2785</v>
      </c>
      <c r="C1321" s="25" t="s">
        <v>16</v>
      </c>
      <c r="D1321" s="25"/>
      <c r="E1321" s="25" t="s">
        <v>2588</v>
      </c>
      <c r="F1321" s="27">
        <v>41561</v>
      </c>
      <c r="G1321" s="25" t="s">
        <v>2589</v>
      </c>
    </row>
    <row r="1322" spans="1:7" x14ac:dyDescent="0.35">
      <c r="A1322" s="38">
        <v>93047</v>
      </c>
      <c r="B1322" s="28" t="s">
        <v>2786</v>
      </c>
      <c r="C1322" s="25" t="s">
        <v>16</v>
      </c>
      <c r="D1322" s="25"/>
      <c r="E1322" s="25" t="s">
        <v>2588</v>
      </c>
      <c r="F1322" s="27">
        <v>41561</v>
      </c>
      <c r="G1322" s="25" t="s">
        <v>2589</v>
      </c>
    </row>
    <row r="1323" spans="1:7" x14ac:dyDescent="0.35">
      <c r="A1323" s="38">
        <v>93048</v>
      </c>
      <c r="B1323" s="28" t="s">
        <v>2787</v>
      </c>
      <c r="C1323" s="25" t="s">
        <v>16</v>
      </c>
      <c r="D1323" s="25"/>
      <c r="E1323" s="25" t="s">
        <v>2588</v>
      </c>
      <c r="F1323" s="27">
        <v>41417</v>
      </c>
      <c r="G1323" s="25" t="s">
        <v>2589</v>
      </c>
    </row>
    <row r="1324" spans="1:7" x14ac:dyDescent="0.35">
      <c r="A1324" s="38">
        <v>93050</v>
      </c>
      <c r="B1324" s="28" t="s">
        <v>2788</v>
      </c>
      <c r="C1324" s="25" t="s">
        <v>16</v>
      </c>
      <c r="D1324" s="25"/>
      <c r="E1324" s="25" t="s">
        <v>2588</v>
      </c>
      <c r="F1324" s="27">
        <v>41561</v>
      </c>
      <c r="G1324" s="25" t="s">
        <v>2589</v>
      </c>
    </row>
    <row r="1325" spans="1:7" x14ac:dyDescent="0.35">
      <c r="A1325" s="38">
        <v>93055</v>
      </c>
      <c r="B1325" s="28" t="s">
        <v>2789</v>
      </c>
      <c r="C1325" s="25" t="s">
        <v>16</v>
      </c>
      <c r="D1325" s="25"/>
      <c r="E1325" s="25" t="s">
        <v>2588</v>
      </c>
      <c r="F1325" s="27">
        <v>41561</v>
      </c>
      <c r="G1325" s="25" t="s">
        <v>2589</v>
      </c>
    </row>
    <row r="1326" spans="1:7" x14ac:dyDescent="0.35">
      <c r="A1326" s="38">
        <v>93067</v>
      </c>
      <c r="B1326" s="28" t="s">
        <v>2790</v>
      </c>
      <c r="C1326" s="25" t="s">
        <v>16</v>
      </c>
      <c r="D1326" s="25"/>
      <c r="E1326" s="25" t="s">
        <v>2588</v>
      </c>
      <c r="F1326" s="27">
        <v>41561</v>
      </c>
      <c r="G1326" s="25" t="s">
        <v>2589</v>
      </c>
    </row>
    <row r="1327" spans="1:7" x14ac:dyDescent="0.35">
      <c r="A1327" s="38">
        <v>93068</v>
      </c>
      <c r="B1327" s="28" t="s">
        <v>2791</v>
      </c>
      <c r="C1327" s="25" t="s">
        <v>16</v>
      </c>
      <c r="D1327" s="25"/>
      <c r="E1327" s="25" t="s">
        <v>2588</v>
      </c>
      <c r="F1327" s="27">
        <v>41561</v>
      </c>
      <c r="G1327" s="25" t="s">
        <v>2589</v>
      </c>
    </row>
    <row r="1328" spans="1:7" x14ac:dyDescent="0.35">
      <c r="A1328" s="38">
        <v>93069</v>
      </c>
      <c r="B1328" s="28" t="s">
        <v>2792</v>
      </c>
      <c r="C1328" s="25" t="s">
        <v>16</v>
      </c>
      <c r="D1328" s="25"/>
      <c r="E1328" s="25" t="s">
        <v>2588</v>
      </c>
      <c r="F1328" s="27">
        <v>41561</v>
      </c>
      <c r="G1328" s="25" t="s">
        <v>2589</v>
      </c>
    </row>
    <row r="1329" spans="1:7" x14ac:dyDescent="0.35">
      <c r="A1329" s="38">
        <v>93070</v>
      </c>
      <c r="B1329" s="28" t="s">
        <v>2793</v>
      </c>
      <c r="C1329" s="25" t="s">
        <v>16</v>
      </c>
      <c r="D1329" s="25"/>
      <c r="E1329" s="25" t="s">
        <v>2588</v>
      </c>
      <c r="F1329" s="27">
        <v>41561</v>
      </c>
      <c r="G1329" s="25" t="s">
        <v>2589</v>
      </c>
    </row>
    <row r="1330" spans="1:7" x14ac:dyDescent="0.35">
      <c r="A1330" s="38">
        <v>93075</v>
      </c>
      <c r="B1330" s="28" t="s">
        <v>2794</v>
      </c>
      <c r="C1330" s="25" t="s">
        <v>16</v>
      </c>
      <c r="D1330" s="25"/>
      <c r="E1330" s="25" t="s">
        <v>2588</v>
      </c>
      <c r="F1330" s="27">
        <v>41561</v>
      </c>
      <c r="G1330" s="25" t="s">
        <v>2589</v>
      </c>
    </row>
    <row r="1331" spans="1:7" x14ac:dyDescent="0.35">
      <c r="A1331" s="38">
        <v>93080</v>
      </c>
      <c r="B1331" s="28" t="s">
        <v>2795</v>
      </c>
      <c r="C1331" s="25" t="s">
        <v>16</v>
      </c>
      <c r="D1331" s="25"/>
      <c r="E1331" s="25" t="s">
        <v>2588</v>
      </c>
      <c r="F1331" s="27">
        <v>41561</v>
      </c>
      <c r="G1331" s="25" t="s">
        <v>2589</v>
      </c>
    </row>
    <row r="1332" spans="1:7" x14ac:dyDescent="0.35">
      <c r="A1332" s="38">
        <v>93085</v>
      </c>
      <c r="B1332" s="28" t="s">
        <v>2796</v>
      </c>
      <c r="C1332" s="25" t="s">
        <v>16</v>
      </c>
      <c r="D1332" s="25"/>
      <c r="E1332" s="25" t="s">
        <v>2588</v>
      </c>
      <c r="F1332" s="27">
        <v>41561</v>
      </c>
      <c r="G1332" s="25" t="s">
        <v>2589</v>
      </c>
    </row>
    <row r="1333" spans="1:7" x14ac:dyDescent="0.35">
      <c r="A1333" s="38">
        <v>93095</v>
      </c>
      <c r="B1333" s="28" t="s">
        <v>2797</v>
      </c>
      <c r="C1333" s="25" t="s">
        <v>16</v>
      </c>
      <c r="D1333" s="25"/>
      <c r="E1333" s="25" t="s">
        <v>2588</v>
      </c>
      <c r="F1333" s="27">
        <v>41423</v>
      </c>
      <c r="G1333" s="25" t="s">
        <v>2589</v>
      </c>
    </row>
    <row r="1334" spans="1:7" x14ac:dyDescent="0.35">
      <c r="A1334" s="38">
        <v>93096</v>
      </c>
      <c r="B1334" s="28" t="s">
        <v>2798</v>
      </c>
      <c r="C1334" s="25" t="s">
        <v>16</v>
      </c>
      <c r="D1334" s="25"/>
      <c r="E1334" s="25" t="s">
        <v>2588</v>
      </c>
      <c r="F1334" s="27">
        <v>41716</v>
      </c>
      <c r="G1334" s="25" t="s">
        <v>2589</v>
      </c>
    </row>
    <row r="1335" spans="1:7" x14ac:dyDescent="0.35">
      <c r="A1335" s="38">
        <v>93105</v>
      </c>
      <c r="B1335" s="28" t="s">
        <v>2799</v>
      </c>
      <c r="C1335" s="25" t="s">
        <v>16</v>
      </c>
      <c r="D1335" s="25"/>
      <c r="E1335" s="25" t="s">
        <v>2588</v>
      </c>
      <c r="F1335" s="27">
        <v>41561</v>
      </c>
      <c r="G1335" s="25" t="s">
        <v>2589</v>
      </c>
    </row>
    <row r="1336" spans="1:7" x14ac:dyDescent="0.35">
      <c r="A1336" s="38">
        <v>93200</v>
      </c>
      <c r="B1336" s="28" t="s">
        <v>2800</v>
      </c>
      <c r="C1336" s="25" t="s">
        <v>16</v>
      </c>
      <c r="D1336" s="25"/>
      <c r="E1336" s="25" t="s">
        <v>2588</v>
      </c>
      <c r="F1336" s="27">
        <v>41561</v>
      </c>
      <c r="G1336" s="25" t="s">
        <v>2589</v>
      </c>
    </row>
    <row r="1337" spans="1:7" x14ac:dyDescent="0.35">
      <c r="A1337" s="38">
        <v>93205</v>
      </c>
      <c r="B1337" s="28" t="s">
        <v>2801</v>
      </c>
      <c r="C1337" s="25" t="s">
        <v>16</v>
      </c>
      <c r="D1337" s="25"/>
      <c r="E1337" s="25" t="s">
        <v>2588</v>
      </c>
      <c r="F1337" s="27">
        <v>41561</v>
      </c>
      <c r="G1337" s="25" t="s">
        <v>2589</v>
      </c>
    </row>
    <row r="1338" spans="1:7" x14ac:dyDescent="0.35">
      <c r="A1338" s="38">
        <v>93210</v>
      </c>
      <c r="B1338" s="28" t="s">
        <v>2802</v>
      </c>
      <c r="C1338" s="25" t="s">
        <v>16</v>
      </c>
      <c r="D1338" s="25"/>
      <c r="E1338" s="25" t="s">
        <v>2588</v>
      </c>
      <c r="F1338" s="27">
        <v>41561</v>
      </c>
      <c r="G1338" s="25" t="s">
        <v>2589</v>
      </c>
    </row>
    <row r="1339" spans="1:7" x14ac:dyDescent="0.35">
      <c r="A1339" s="38">
        <v>93215</v>
      </c>
      <c r="B1339" s="28" t="s">
        <v>2803</v>
      </c>
      <c r="C1339" s="25" t="s">
        <v>16</v>
      </c>
      <c r="D1339" s="25"/>
      <c r="E1339" s="25" t="s">
        <v>2588</v>
      </c>
      <c r="F1339" s="27">
        <v>41705</v>
      </c>
      <c r="G1339" s="25" t="s">
        <v>2589</v>
      </c>
    </row>
    <row r="1340" spans="1:7" x14ac:dyDescent="0.35">
      <c r="A1340" s="38">
        <v>93216</v>
      </c>
      <c r="B1340" s="28" t="s">
        <v>2804</v>
      </c>
      <c r="C1340" s="25" t="s">
        <v>16</v>
      </c>
      <c r="D1340" s="25"/>
      <c r="E1340" s="25" t="s">
        <v>2588</v>
      </c>
      <c r="F1340" s="27">
        <v>41716</v>
      </c>
      <c r="G1340" s="25" t="s">
        <v>2589</v>
      </c>
    </row>
    <row r="1341" spans="1:7" x14ac:dyDescent="0.35">
      <c r="A1341" s="38">
        <v>93220</v>
      </c>
      <c r="B1341" s="28" t="s">
        <v>2805</v>
      </c>
      <c r="C1341" s="25" t="s">
        <v>16</v>
      </c>
      <c r="D1341" s="25"/>
      <c r="E1341" s="25" t="s">
        <v>2588</v>
      </c>
      <c r="F1341" s="27">
        <v>41724</v>
      </c>
      <c r="G1341" s="25" t="s">
        <v>2589</v>
      </c>
    </row>
    <row r="1342" spans="1:7" x14ac:dyDescent="0.35">
      <c r="A1342" s="38">
        <v>93221</v>
      </c>
      <c r="B1342" s="28" t="s">
        <v>2806</v>
      </c>
      <c r="C1342" s="25" t="s">
        <v>16</v>
      </c>
      <c r="D1342" s="25"/>
      <c r="E1342" s="25" t="s">
        <v>2588</v>
      </c>
      <c r="F1342" s="27">
        <v>41561</v>
      </c>
      <c r="G1342" s="25" t="s">
        <v>2589</v>
      </c>
    </row>
    <row r="1343" spans="1:7" x14ac:dyDescent="0.35">
      <c r="A1343" s="38">
        <v>93222</v>
      </c>
      <c r="B1343" s="28" t="s">
        <v>2807</v>
      </c>
      <c r="C1343" s="25" t="s">
        <v>16</v>
      </c>
      <c r="D1343" s="25"/>
      <c r="E1343" s="25" t="s">
        <v>2588</v>
      </c>
      <c r="F1343" s="27">
        <v>41561</v>
      </c>
      <c r="G1343" s="25" t="s">
        <v>2589</v>
      </c>
    </row>
    <row r="1344" spans="1:7" x14ac:dyDescent="0.35">
      <c r="A1344" s="38">
        <v>93230</v>
      </c>
      <c r="B1344" s="28" t="s">
        <v>2808</v>
      </c>
      <c r="C1344" s="25" t="s">
        <v>16</v>
      </c>
      <c r="D1344" s="25"/>
      <c r="E1344" s="25" t="s">
        <v>2588</v>
      </c>
      <c r="F1344" s="27">
        <v>41773</v>
      </c>
      <c r="G1344" s="25" t="s">
        <v>2589</v>
      </c>
    </row>
    <row r="1345" spans="1:7" x14ac:dyDescent="0.35">
      <c r="A1345" s="38">
        <v>93240</v>
      </c>
      <c r="B1345" s="28" t="s">
        <v>2809</v>
      </c>
      <c r="C1345" s="25" t="s">
        <v>16</v>
      </c>
      <c r="D1345" s="25"/>
      <c r="E1345" s="25" t="s">
        <v>2588</v>
      </c>
      <c r="F1345" s="27">
        <v>41829</v>
      </c>
      <c r="G1345" s="25" t="s">
        <v>2589</v>
      </c>
    </row>
    <row r="1346" spans="1:7" x14ac:dyDescent="0.35">
      <c r="A1346" s="38">
        <v>93250</v>
      </c>
      <c r="B1346" s="28" t="s">
        <v>2810</v>
      </c>
      <c r="C1346" s="25" t="s">
        <v>16</v>
      </c>
      <c r="D1346" s="25"/>
      <c r="E1346" s="25" t="s">
        <v>2588</v>
      </c>
      <c r="F1346" s="27">
        <v>41561</v>
      </c>
      <c r="G1346" s="25" t="s">
        <v>2589</v>
      </c>
    </row>
    <row r="1347" spans="1:7" x14ac:dyDescent="0.35">
      <c r="A1347" s="38">
        <v>93255</v>
      </c>
      <c r="B1347" s="28" t="s">
        <v>2811</v>
      </c>
      <c r="C1347" s="25" t="s">
        <v>16</v>
      </c>
      <c r="D1347" s="25"/>
      <c r="E1347" s="25" t="s">
        <v>2588</v>
      </c>
      <c r="F1347" s="27">
        <v>41561</v>
      </c>
      <c r="G1347" s="25" t="s">
        <v>2589</v>
      </c>
    </row>
    <row r="1348" spans="1:7" x14ac:dyDescent="0.35">
      <c r="A1348" s="38">
        <v>93900</v>
      </c>
      <c r="B1348" s="28" t="s">
        <v>2812</v>
      </c>
      <c r="C1348" s="25" t="s">
        <v>16</v>
      </c>
      <c r="D1348" s="25"/>
      <c r="E1348" s="25" t="s">
        <v>2588</v>
      </c>
      <c r="F1348" s="27">
        <v>41561</v>
      </c>
      <c r="G1348" s="25" t="s">
        <v>2589</v>
      </c>
    </row>
    <row r="1349" spans="1:7" x14ac:dyDescent="0.35">
      <c r="A1349" s="38">
        <v>94000</v>
      </c>
      <c r="B1349" s="28" t="s">
        <v>2813</v>
      </c>
      <c r="C1349" s="25" t="s">
        <v>16</v>
      </c>
      <c r="D1349" s="25"/>
      <c r="E1349" s="25" t="s">
        <v>2588</v>
      </c>
      <c r="F1349" s="27">
        <v>41424</v>
      </c>
      <c r="G1349" s="25" t="s">
        <v>2589</v>
      </c>
    </row>
    <row r="1350" spans="1:7" x14ac:dyDescent="0.35">
      <c r="A1350" s="38">
        <v>94001</v>
      </c>
      <c r="B1350" s="28" t="s">
        <v>2814</v>
      </c>
      <c r="C1350" s="25" t="s">
        <v>16</v>
      </c>
      <c r="D1350" s="25"/>
      <c r="E1350" s="25" t="s">
        <v>2588</v>
      </c>
      <c r="F1350" s="27">
        <v>41561</v>
      </c>
      <c r="G1350" s="25" t="s">
        <v>2589</v>
      </c>
    </row>
    <row r="1351" spans="1:7" x14ac:dyDescent="0.35">
      <c r="A1351" s="38">
        <v>94002</v>
      </c>
      <c r="B1351" s="28" t="s">
        <v>2815</v>
      </c>
      <c r="C1351" s="25" t="s">
        <v>16</v>
      </c>
      <c r="D1351" s="25"/>
      <c r="E1351" s="25" t="s">
        <v>2588</v>
      </c>
      <c r="F1351" s="27">
        <v>41561</v>
      </c>
      <c r="G1351" s="25" t="s">
        <v>2589</v>
      </c>
    </row>
    <row r="1352" spans="1:7" x14ac:dyDescent="0.35">
      <c r="A1352" s="38">
        <v>94003</v>
      </c>
      <c r="B1352" s="28" t="s">
        <v>2816</v>
      </c>
      <c r="C1352" s="25" t="s">
        <v>16</v>
      </c>
      <c r="D1352" s="25"/>
      <c r="E1352" s="25" t="s">
        <v>2588</v>
      </c>
      <c r="F1352" s="27">
        <v>41561</v>
      </c>
      <c r="G1352" s="25" t="s">
        <v>2589</v>
      </c>
    </row>
    <row r="1353" spans="1:7" x14ac:dyDescent="0.35">
      <c r="A1353" s="38">
        <v>94004</v>
      </c>
      <c r="B1353" s="28" t="s">
        <v>2817</v>
      </c>
      <c r="C1353" s="25" t="s">
        <v>16</v>
      </c>
      <c r="D1353" s="25"/>
      <c r="E1353" s="25" t="s">
        <v>2588</v>
      </c>
      <c r="F1353" s="27">
        <v>41561</v>
      </c>
      <c r="G1353" s="25" t="s">
        <v>2589</v>
      </c>
    </row>
    <row r="1354" spans="1:7" x14ac:dyDescent="0.35">
      <c r="A1354" s="38">
        <v>94005</v>
      </c>
      <c r="B1354" s="28" t="s">
        <v>2818</v>
      </c>
      <c r="C1354" s="25" t="s">
        <v>16</v>
      </c>
      <c r="D1354" s="25"/>
      <c r="E1354" s="25" t="s">
        <v>2588</v>
      </c>
      <c r="F1354" s="27">
        <v>41561</v>
      </c>
      <c r="G1354" s="25" t="s">
        <v>2589</v>
      </c>
    </row>
    <row r="1355" spans="1:7" x14ac:dyDescent="0.35">
      <c r="A1355" s="38">
        <v>94006</v>
      </c>
      <c r="B1355" s="28" t="s">
        <v>2814</v>
      </c>
      <c r="C1355" s="25" t="s">
        <v>16</v>
      </c>
      <c r="D1355" s="25"/>
      <c r="E1355" s="25" t="s">
        <v>2588</v>
      </c>
      <c r="F1355" s="27">
        <v>41561</v>
      </c>
      <c r="G1355" s="25" t="s">
        <v>2589</v>
      </c>
    </row>
    <row r="1356" spans="1:7" x14ac:dyDescent="0.35">
      <c r="A1356" s="38">
        <v>94007</v>
      </c>
      <c r="B1356" s="28" t="s">
        <v>2815</v>
      </c>
      <c r="C1356" s="25" t="s">
        <v>16</v>
      </c>
      <c r="D1356" s="25"/>
      <c r="E1356" s="25" t="s">
        <v>2588</v>
      </c>
      <c r="F1356" s="27">
        <v>41561</v>
      </c>
      <c r="G1356" s="25" t="s">
        <v>2589</v>
      </c>
    </row>
    <row r="1357" spans="1:7" x14ac:dyDescent="0.35">
      <c r="A1357" s="38">
        <v>94008</v>
      </c>
      <c r="B1357" s="28" t="s">
        <v>2819</v>
      </c>
      <c r="C1357" s="25" t="s">
        <v>16</v>
      </c>
      <c r="D1357" s="25"/>
      <c r="E1357" s="25" t="s">
        <v>2588</v>
      </c>
      <c r="F1357" s="27">
        <v>41561</v>
      </c>
      <c r="G1357" s="25" t="s">
        <v>2589</v>
      </c>
    </row>
    <row r="1358" spans="1:7" x14ac:dyDescent="0.35">
      <c r="A1358" s="38">
        <v>94011</v>
      </c>
      <c r="B1358" s="28" t="s">
        <v>2820</v>
      </c>
      <c r="C1358" s="25" t="s">
        <v>16</v>
      </c>
      <c r="D1358" s="25"/>
      <c r="E1358" s="25" t="s">
        <v>2588</v>
      </c>
      <c r="F1358" s="27">
        <v>41561</v>
      </c>
      <c r="G1358" s="25" t="s">
        <v>2589</v>
      </c>
    </row>
    <row r="1359" spans="1:7" x14ac:dyDescent="0.35">
      <c r="A1359" s="38">
        <v>94012</v>
      </c>
      <c r="B1359" s="28" t="s">
        <v>2821</v>
      </c>
      <c r="C1359" s="25" t="s">
        <v>16</v>
      </c>
      <c r="D1359" s="25"/>
      <c r="E1359" s="25" t="s">
        <v>2588</v>
      </c>
      <c r="F1359" s="27">
        <v>41561</v>
      </c>
      <c r="G1359" s="25" t="s">
        <v>2589</v>
      </c>
    </row>
    <row r="1360" spans="1:7" x14ac:dyDescent="0.35">
      <c r="A1360" s="38">
        <v>94030</v>
      </c>
      <c r="B1360" s="28" t="s">
        <v>2822</v>
      </c>
      <c r="C1360" s="25" t="s">
        <v>16</v>
      </c>
      <c r="D1360" s="25"/>
      <c r="E1360" s="25" t="s">
        <v>2588</v>
      </c>
      <c r="F1360" s="27">
        <v>41561</v>
      </c>
      <c r="G1360" s="25" t="s">
        <v>2589</v>
      </c>
    </row>
    <row r="1361" spans="1:7" x14ac:dyDescent="0.35">
      <c r="A1361" s="38">
        <v>94050</v>
      </c>
      <c r="B1361" s="28" t="s">
        <v>2823</v>
      </c>
      <c r="C1361" s="25" t="s">
        <v>16</v>
      </c>
      <c r="D1361" s="25"/>
      <c r="E1361" s="25" t="s">
        <v>2588</v>
      </c>
      <c r="F1361" s="27">
        <v>41561</v>
      </c>
      <c r="G1361" s="25" t="s">
        <v>2589</v>
      </c>
    </row>
    <row r="1362" spans="1:7" x14ac:dyDescent="0.35">
      <c r="A1362" s="38">
        <v>95000</v>
      </c>
      <c r="B1362" s="28" t="s">
        <v>2824</v>
      </c>
      <c r="C1362" s="25" t="s">
        <v>16</v>
      </c>
      <c r="D1362" s="25"/>
      <c r="E1362" s="25" t="s">
        <v>2825</v>
      </c>
      <c r="F1362" s="27">
        <v>41435</v>
      </c>
      <c r="G1362" s="25" t="s">
        <v>2589</v>
      </c>
    </row>
    <row r="1363" spans="1:7" x14ac:dyDescent="0.35">
      <c r="A1363" s="38">
        <v>95005</v>
      </c>
      <c r="B1363" s="28" t="s">
        <v>2826</v>
      </c>
      <c r="C1363" s="25" t="s">
        <v>16</v>
      </c>
      <c r="D1363" s="25"/>
      <c r="E1363" s="25" t="s">
        <v>2825</v>
      </c>
      <c r="F1363" s="27">
        <v>41561</v>
      </c>
      <c r="G1363" s="25" t="s">
        <v>2589</v>
      </c>
    </row>
    <row r="1364" spans="1:7" x14ac:dyDescent="0.35">
      <c r="A1364" s="38">
        <v>95010</v>
      </c>
      <c r="B1364" s="28" t="s">
        <v>2827</v>
      </c>
      <c r="C1364" s="25" t="s">
        <v>16</v>
      </c>
      <c r="D1364" s="25"/>
      <c r="E1364" s="25" t="s">
        <v>2825</v>
      </c>
      <c r="F1364" s="27">
        <v>41561</v>
      </c>
      <c r="G1364" s="25" t="s">
        <v>2589</v>
      </c>
    </row>
    <row r="1365" spans="1:7" x14ac:dyDescent="0.35">
      <c r="A1365" s="38">
        <v>95015</v>
      </c>
      <c r="B1365" s="28" t="s">
        <v>2828</v>
      </c>
      <c r="C1365" s="25" t="s">
        <v>16</v>
      </c>
      <c r="D1365" s="25"/>
      <c r="E1365" s="25" t="s">
        <v>2825</v>
      </c>
      <c r="F1365" s="27">
        <v>41407</v>
      </c>
      <c r="G1365" s="25" t="s">
        <v>2589</v>
      </c>
    </row>
    <row r="1366" spans="1:7" x14ac:dyDescent="0.35">
      <c r="A1366" s="38">
        <v>95020</v>
      </c>
      <c r="B1366" s="28" t="s">
        <v>2829</v>
      </c>
      <c r="C1366" s="25" t="s">
        <v>16</v>
      </c>
      <c r="D1366" s="25"/>
      <c r="E1366" s="25" t="s">
        <v>2825</v>
      </c>
      <c r="F1366" s="27">
        <v>41561</v>
      </c>
      <c r="G1366" s="25" t="s">
        <v>2589</v>
      </c>
    </row>
    <row r="1367" spans="1:7" x14ac:dyDescent="0.35">
      <c r="A1367" s="38">
        <v>95025</v>
      </c>
      <c r="B1367" s="28" t="s">
        <v>2830</v>
      </c>
      <c r="C1367" s="25" t="s">
        <v>16</v>
      </c>
      <c r="D1367" s="25"/>
      <c r="E1367" s="25" t="s">
        <v>2825</v>
      </c>
      <c r="F1367" s="27">
        <v>41561</v>
      </c>
      <c r="G1367" s="25" t="s">
        <v>2589</v>
      </c>
    </row>
    <row r="1368" spans="1:7" x14ac:dyDescent="0.35">
      <c r="A1368" s="38">
        <v>95035</v>
      </c>
      <c r="B1368" s="28" t="s">
        <v>2831</v>
      </c>
      <c r="C1368" s="25" t="s">
        <v>16</v>
      </c>
      <c r="D1368" s="25"/>
      <c r="E1368" s="25" t="s">
        <v>2825</v>
      </c>
      <c r="F1368" s="27">
        <v>41561</v>
      </c>
      <c r="G1368" s="25" t="s">
        <v>2589</v>
      </c>
    </row>
    <row r="1369" spans="1:7" x14ac:dyDescent="0.35">
      <c r="A1369" s="38">
        <v>95040</v>
      </c>
      <c r="B1369" s="28" t="s">
        <v>2832</v>
      </c>
      <c r="C1369" s="25" t="s">
        <v>16</v>
      </c>
      <c r="D1369" s="25"/>
      <c r="E1369" s="25" t="s">
        <v>2825</v>
      </c>
      <c r="F1369" s="27">
        <v>41417</v>
      </c>
      <c r="G1369" s="25" t="s">
        <v>2589</v>
      </c>
    </row>
    <row r="1370" spans="1:7" x14ac:dyDescent="0.35">
      <c r="A1370" s="38">
        <v>95041</v>
      </c>
      <c r="B1370" s="28" t="s">
        <v>2833</v>
      </c>
      <c r="C1370" s="25" t="s">
        <v>16</v>
      </c>
      <c r="D1370" s="25"/>
      <c r="E1370" s="25" t="s">
        <v>2825</v>
      </c>
      <c r="F1370" s="27">
        <v>41561</v>
      </c>
      <c r="G1370" s="25" t="s">
        <v>2589</v>
      </c>
    </row>
    <row r="1371" spans="1:7" x14ac:dyDescent="0.35">
      <c r="A1371" s="38">
        <v>95045</v>
      </c>
      <c r="B1371" s="28" t="s">
        <v>2834</v>
      </c>
      <c r="C1371" s="25" t="s">
        <v>16</v>
      </c>
      <c r="D1371" s="25"/>
      <c r="E1371" s="25" t="s">
        <v>2825</v>
      </c>
      <c r="F1371" s="27">
        <v>41431</v>
      </c>
      <c r="G1371" s="25" t="s">
        <v>2589</v>
      </c>
    </row>
    <row r="1372" spans="1:7" x14ac:dyDescent="0.35">
      <c r="A1372" s="38">
        <v>95047</v>
      </c>
      <c r="B1372" s="28" t="s">
        <v>2835</v>
      </c>
      <c r="C1372" s="25" t="s">
        <v>16</v>
      </c>
      <c r="D1372" s="25"/>
      <c r="E1372" s="25" t="s">
        <v>2825</v>
      </c>
      <c r="F1372" s="27">
        <v>41407</v>
      </c>
      <c r="G1372" s="25" t="s">
        <v>2589</v>
      </c>
    </row>
    <row r="1373" spans="1:7" x14ac:dyDescent="0.35">
      <c r="A1373" s="38">
        <v>95048</v>
      </c>
      <c r="B1373" s="28" t="s">
        <v>2836</v>
      </c>
      <c r="C1373" s="25" t="s">
        <v>16</v>
      </c>
      <c r="D1373" s="25"/>
      <c r="E1373" s="25" t="s">
        <v>2825</v>
      </c>
      <c r="F1373" s="27">
        <v>41561</v>
      </c>
      <c r="G1373" s="25" t="s">
        <v>2589</v>
      </c>
    </row>
    <row r="1374" spans="1:7" x14ac:dyDescent="0.35">
      <c r="A1374" s="38">
        <v>95049</v>
      </c>
      <c r="B1374" s="28" t="s">
        <v>2837</v>
      </c>
      <c r="C1374" s="25" t="s">
        <v>16</v>
      </c>
      <c r="D1374" s="25"/>
      <c r="E1374" s="25" t="s">
        <v>2825</v>
      </c>
      <c r="F1374" s="27">
        <v>41561</v>
      </c>
      <c r="G1374" s="25" t="s">
        <v>2589</v>
      </c>
    </row>
    <row r="1375" spans="1:7" x14ac:dyDescent="0.35">
      <c r="A1375" s="38">
        <v>95050</v>
      </c>
      <c r="B1375" s="28" t="s">
        <v>2838</v>
      </c>
      <c r="C1375" s="25" t="s">
        <v>16</v>
      </c>
      <c r="D1375" s="25"/>
      <c r="E1375" s="25" t="s">
        <v>2825</v>
      </c>
      <c r="F1375" s="27">
        <v>41561</v>
      </c>
      <c r="G1375" s="25" t="s">
        <v>2589</v>
      </c>
    </row>
    <row r="1376" spans="1:7" x14ac:dyDescent="0.35">
      <c r="A1376" s="38">
        <v>95055</v>
      </c>
      <c r="B1376" s="28" t="s">
        <v>2839</v>
      </c>
      <c r="C1376" s="25" t="s">
        <v>16</v>
      </c>
      <c r="D1376" s="25"/>
      <c r="E1376" s="25" t="s">
        <v>2825</v>
      </c>
      <c r="F1376" s="27">
        <v>41561</v>
      </c>
      <c r="G1376" s="25" t="s">
        <v>2589</v>
      </c>
    </row>
    <row r="1377" spans="1:7" x14ac:dyDescent="0.35">
      <c r="A1377" s="38">
        <v>95060</v>
      </c>
      <c r="B1377" s="28" t="s">
        <v>2840</v>
      </c>
      <c r="C1377" s="25" t="s">
        <v>16</v>
      </c>
      <c r="D1377" s="25"/>
      <c r="E1377" s="25" t="s">
        <v>2825</v>
      </c>
      <c r="F1377" s="27">
        <v>41561</v>
      </c>
      <c r="G1377" s="25" t="s">
        <v>2589</v>
      </c>
    </row>
    <row r="1378" spans="1:7" x14ac:dyDescent="0.35">
      <c r="A1378" s="38">
        <v>95065</v>
      </c>
      <c r="B1378" s="28" t="s">
        <v>2841</v>
      </c>
      <c r="C1378" s="25" t="s">
        <v>16</v>
      </c>
      <c r="D1378" s="25"/>
      <c r="E1378" s="25" t="s">
        <v>2825</v>
      </c>
      <c r="F1378" s="27">
        <v>41561</v>
      </c>
      <c r="G1378" s="25" t="s">
        <v>2589</v>
      </c>
    </row>
    <row r="1379" spans="1:7" x14ac:dyDescent="0.35">
      <c r="A1379" s="38">
        <v>95070</v>
      </c>
      <c r="B1379" s="28" t="s">
        <v>2842</v>
      </c>
      <c r="C1379" s="25" t="s">
        <v>16</v>
      </c>
      <c r="D1379" s="25"/>
      <c r="E1379" s="25" t="s">
        <v>2825</v>
      </c>
      <c r="F1379" s="27">
        <v>41561</v>
      </c>
      <c r="G1379" s="25" t="s">
        <v>2589</v>
      </c>
    </row>
    <row r="1380" spans="1:7" x14ac:dyDescent="0.35">
      <c r="A1380" s="38">
        <v>95072</v>
      </c>
      <c r="B1380" s="28" t="s">
        <v>2843</v>
      </c>
      <c r="C1380" s="25" t="s">
        <v>16</v>
      </c>
      <c r="D1380" s="25"/>
      <c r="E1380" s="25" t="s">
        <v>2825</v>
      </c>
      <c r="F1380" s="27">
        <v>41561</v>
      </c>
      <c r="G1380" s="25" t="s">
        <v>2589</v>
      </c>
    </row>
    <row r="1381" spans="1:7" x14ac:dyDescent="0.35">
      <c r="A1381" s="38">
        <v>95074</v>
      </c>
      <c r="B1381" s="28" t="s">
        <v>2844</v>
      </c>
      <c r="C1381" s="25" t="s">
        <v>16</v>
      </c>
      <c r="D1381" s="25"/>
      <c r="E1381" s="25" t="s">
        <v>2825</v>
      </c>
      <c r="F1381" s="27">
        <v>41561</v>
      </c>
      <c r="G1381" s="25" t="s">
        <v>2589</v>
      </c>
    </row>
    <row r="1382" spans="1:7" x14ac:dyDescent="0.35">
      <c r="A1382" s="38">
        <v>95075</v>
      </c>
      <c r="B1382" s="28" t="s">
        <v>2845</v>
      </c>
      <c r="C1382" s="25" t="s">
        <v>16</v>
      </c>
      <c r="D1382" s="25"/>
      <c r="E1382" s="25" t="s">
        <v>2825</v>
      </c>
      <c r="F1382" s="27">
        <v>41561</v>
      </c>
      <c r="G1382" s="25" t="s">
        <v>2589</v>
      </c>
    </row>
    <row r="1383" spans="1:7" x14ac:dyDescent="0.35">
      <c r="A1383" s="38">
        <v>95080</v>
      </c>
      <c r="B1383" s="28" t="s">
        <v>2846</v>
      </c>
      <c r="C1383" s="25" t="s">
        <v>16</v>
      </c>
      <c r="D1383" s="25"/>
      <c r="E1383" s="25" t="s">
        <v>2825</v>
      </c>
      <c r="F1383" s="27">
        <v>41561</v>
      </c>
      <c r="G1383" s="25" t="s">
        <v>2589</v>
      </c>
    </row>
    <row r="1384" spans="1:7" x14ac:dyDescent="0.35">
      <c r="A1384" s="38">
        <v>95085</v>
      </c>
      <c r="B1384" s="28" t="s">
        <v>2847</v>
      </c>
      <c r="C1384" s="25" t="s">
        <v>16</v>
      </c>
      <c r="D1384" s="25"/>
      <c r="E1384" s="25" t="s">
        <v>2825</v>
      </c>
      <c r="F1384" s="27">
        <v>41438</v>
      </c>
      <c r="G1384" s="25" t="s">
        <v>2589</v>
      </c>
    </row>
    <row r="1385" spans="1:7" x14ac:dyDescent="0.35">
      <c r="A1385" s="38">
        <v>95090</v>
      </c>
      <c r="B1385" s="28" t="s">
        <v>2848</v>
      </c>
      <c r="C1385" s="25" t="s">
        <v>16</v>
      </c>
      <c r="D1385" s="25"/>
      <c r="E1385" s="25" t="s">
        <v>2825</v>
      </c>
      <c r="F1385" s="27">
        <v>41561</v>
      </c>
      <c r="G1385" s="25" t="s">
        <v>2589</v>
      </c>
    </row>
    <row r="1386" spans="1:7" x14ac:dyDescent="0.35">
      <c r="A1386" s="38">
        <v>95095</v>
      </c>
      <c r="B1386" s="28" t="s">
        <v>2849</v>
      </c>
      <c r="C1386" s="25" t="s">
        <v>16</v>
      </c>
      <c r="D1386" s="25"/>
      <c r="E1386" s="25" t="s">
        <v>2825</v>
      </c>
      <c r="F1386" s="27">
        <v>41561</v>
      </c>
      <c r="G1386" s="25" t="s">
        <v>2589</v>
      </c>
    </row>
    <row r="1387" spans="1:7" x14ac:dyDescent="0.35">
      <c r="A1387" s="38">
        <v>95100</v>
      </c>
      <c r="B1387" s="28" t="s">
        <v>2850</v>
      </c>
      <c r="C1387" s="25" t="s">
        <v>16</v>
      </c>
      <c r="D1387" s="25"/>
      <c r="E1387" s="25" t="s">
        <v>2825</v>
      </c>
      <c r="F1387" s="27">
        <v>41561</v>
      </c>
      <c r="G1387" s="25" t="s">
        <v>2589</v>
      </c>
    </row>
    <row r="1388" spans="1:7" x14ac:dyDescent="0.35">
      <c r="A1388" s="38">
        <v>95105</v>
      </c>
      <c r="B1388" s="28" t="s">
        <v>2851</v>
      </c>
      <c r="C1388" s="25" t="s">
        <v>16</v>
      </c>
      <c r="D1388" s="25"/>
      <c r="E1388" s="25" t="s">
        <v>2825</v>
      </c>
      <c r="F1388" s="27">
        <v>41561</v>
      </c>
      <c r="G1388" s="25" t="s">
        <v>2589</v>
      </c>
    </row>
    <row r="1389" spans="1:7" x14ac:dyDescent="0.35">
      <c r="A1389" s="38">
        <v>95110</v>
      </c>
      <c r="B1389" s="28" t="s">
        <v>2852</v>
      </c>
      <c r="C1389" s="25" t="s">
        <v>16</v>
      </c>
      <c r="D1389" s="25"/>
      <c r="E1389" s="25" t="s">
        <v>2825</v>
      </c>
      <c r="F1389" s="27">
        <v>41561</v>
      </c>
      <c r="G1389" s="25" t="s">
        <v>2589</v>
      </c>
    </row>
    <row r="1390" spans="1:7" x14ac:dyDescent="0.35">
      <c r="A1390" s="38">
        <v>95115</v>
      </c>
      <c r="B1390" s="28" t="s">
        <v>2853</v>
      </c>
      <c r="C1390" s="25" t="s">
        <v>16</v>
      </c>
      <c r="D1390" s="25"/>
      <c r="E1390" s="25" t="s">
        <v>2825</v>
      </c>
      <c r="F1390" s="27">
        <v>41561</v>
      </c>
      <c r="G1390" s="25" t="s">
        <v>2589</v>
      </c>
    </row>
    <row r="1391" spans="1:7" x14ac:dyDescent="0.35">
      <c r="A1391" s="38">
        <v>95325</v>
      </c>
      <c r="B1391" s="28" t="s">
        <v>2854</v>
      </c>
      <c r="C1391" s="25" t="s">
        <v>16</v>
      </c>
      <c r="D1391" s="25"/>
      <c r="E1391" s="25" t="s">
        <v>2825</v>
      </c>
      <c r="F1391" s="27">
        <v>41561</v>
      </c>
      <c r="G1391" s="25" t="s">
        <v>2589</v>
      </c>
    </row>
    <row r="1392" spans="1:7" x14ac:dyDescent="0.35">
      <c r="A1392" s="38">
        <v>95330</v>
      </c>
      <c r="B1392" s="28" t="s">
        <v>2855</v>
      </c>
      <c r="C1392" s="25" t="s">
        <v>16</v>
      </c>
      <c r="D1392" s="25"/>
      <c r="E1392" s="25" t="s">
        <v>2825</v>
      </c>
      <c r="F1392" s="27">
        <v>41561</v>
      </c>
      <c r="G1392" s="25" t="s">
        <v>2589</v>
      </c>
    </row>
    <row r="1393" spans="1:7" x14ac:dyDescent="0.35">
      <c r="A1393" s="38">
        <v>95334</v>
      </c>
      <c r="B1393" s="28" t="s">
        <v>2856</v>
      </c>
      <c r="C1393" s="25" t="s">
        <v>16</v>
      </c>
      <c r="D1393" s="25"/>
      <c r="E1393" s="25" t="s">
        <v>2825</v>
      </c>
      <c r="F1393" s="27">
        <v>41561</v>
      </c>
      <c r="G1393" s="25" t="s">
        <v>2589</v>
      </c>
    </row>
    <row r="1394" spans="1:7" x14ac:dyDescent="0.35">
      <c r="A1394" s="38">
        <v>95335</v>
      </c>
      <c r="B1394" s="28" t="s">
        <v>2857</v>
      </c>
      <c r="C1394" s="25" t="s">
        <v>16</v>
      </c>
      <c r="D1394" s="25"/>
      <c r="E1394" s="25" t="s">
        <v>2825</v>
      </c>
      <c r="F1394" s="27">
        <v>41561</v>
      </c>
      <c r="G1394" s="25" t="s">
        <v>2589</v>
      </c>
    </row>
    <row r="1395" spans="1:7" x14ac:dyDescent="0.35">
      <c r="A1395" s="38">
        <v>95336</v>
      </c>
      <c r="B1395" s="28" t="s">
        <v>2858</v>
      </c>
      <c r="C1395" s="25" t="s">
        <v>16</v>
      </c>
      <c r="D1395" s="25"/>
      <c r="E1395" s="25" t="s">
        <v>2825</v>
      </c>
      <c r="F1395" s="27">
        <v>41561</v>
      </c>
      <c r="G1395" s="25" t="s">
        <v>2589</v>
      </c>
    </row>
    <row r="1396" spans="1:7" x14ac:dyDescent="0.35">
      <c r="A1396" s="38">
        <v>95340</v>
      </c>
      <c r="B1396" s="28" t="s">
        <v>2859</v>
      </c>
      <c r="C1396" s="25" t="s">
        <v>16</v>
      </c>
      <c r="D1396" s="25"/>
      <c r="E1396" s="25" t="s">
        <v>2825</v>
      </c>
      <c r="F1396" s="27">
        <v>41561</v>
      </c>
      <c r="G1396" s="25" t="s">
        <v>2589</v>
      </c>
    </row>
    <row r="1397" spans="1:7" x14ac:dyDescent="0.35">
      <c r="A1397" s="38">
        <v>95345</v>
      </c>
      <c r="B1397" s="28" t="s">
        <v>2860</v>
      </c>
      <c r="C1397" s="25" t="s">
        <v>16</v>
      </c>
      <c r="D1397" s="25"/>
      <c r="E1397" s="25" t="s">
        <v>2825</v>
      </c>
      <c r="F1397" s="27">
        <v>41561</v>
      </c>
      <c r="G1397" s="25" t="s">
        <v>2589</v>
      </c>
    </row>
    <row r="1398" spans="1:7" x14ac:dyDescent="0.35">
      <c r="A1398" s="38">
        <v>95350</v>
      </c>
      <c r="B1398" s="28" t="s">
        <v>2861</v>
      </c>
      <c r="C1398" s="25" t="s">
        <v>16</v>
      </c>
      <c r="D1398" s="25"/>
      <c r="E1398" s="25" t="s">
        <v>2825</v>
      </c>
      <c r="F1398" s="27">
        <v>41561</v>
      </c>
      <c r="G1398" s="25" t="s">
        <v>2589</v>
      </c>
    </row>
    <row r="1399" spans="1:7" x14ac:dyDescent="0.35">
      <c r="A1399" s="38">
        <v>95351</v>
      </c>
      <c r="B1399" s="28" t="s">
        <v>2862</v>
      </c>
      <c r="C1399" s="25" t="s">
        <v>16</v>
      </c>
      <c r="D1399" s="25"/>
      <c r="E1399" s="25" t="s">
        <v>2825</v>
      </c>
      <c r="F1399" s="27">
        <v>41561</v>
      </c>
      <c r="G1399" s="25" t="s">
        <v>2589</v>
      </c>
    </row>
    <row r="1400" spans="1:7" x14ac:dyDescent="0.35">
      <c r="A1400" s="38">
        <v>95355</v>
      </c>
      <c r="B1400" s="28" t="s">
        <v>2863</v>
      </c>
      <c r="C1400" s="25" t="s">
        <v>16</v>
      </c>
      <c r="D1400" s="25"/>
      <c r="E1400" s="25" t="s">
        <v>2825</v>
      </c>
      <c r="F1400" s="27">
        <v>41561</v>
      </c>
      <c r="G1400" s="25" t="s">
        <v>2589</v>
      </c>
    </row>
    <row r="1401" spans="1:7" x14ac:dyDescent="0.35">
      <c r="A1401" s="38">
        <v>95356</v>
      </c>
      <c r="B1401" s="28" t="s">
        <v>2864</v>
      </c>
      <c r="C1401" s="25" t="s">
        <v>16</v>
      </c>
      <c r="D1401" s="25"/>
      <c r="E1401" s="25" t="s">
        <v>2825</v>
      </c>
      <c r="F1401" s="27">
        <v>41417</v>
      </c>
      <c r="G1401" s="25" t="s">
        <v>2589</v>
      </c>
    </row>
    <row r="1402" spans="1:7" x14ac:dyDescent="0.35">
      <c r="A1402" s="38">
        <v>95358</v>
      </c>
      <c r="B1402" s="28" t="s">
        <v>2865</v>
      </c>
      <c r="C1402" s="25" t="s">
        <v>16</v>
      </c>
      <c r="D1402" s="25"/>
      <c r="E1402" s="25" t="s">
        <v>2825</v>
      </c>
      <c r="F1402" s="27">
        <v>41561</v>
      </c>
      <c r="G1402" s="25" t="s">
        <v>2589</v>
      </c>
    </row>
    <row r="1403" spans="1:7" x14ac:dyDescent="0.35">
      <c r="A1403" s="38">
        <v>95359</v>
      </c>
      <c r="B1403" s="28" t="s">
        <v>2866</v>
      </c>
      <c r="C1403" s="25" t="s">
        <v>16</v>
      </c>
      <c r="D1403" s="25"/>
      <c r="E1403" s="25" t="s">
        <v>2825</v>
      </c>
      <c r="F1403" s="27">
        <v>41716</v>
      </c>
      <c r="G1403" s="25" t="s">
        <v>2589</v>
      </c>
    </row>
    <row r="1404" spans="1:7" x14ac:dyDescent="0.35">
      <c r="A1404" s="38">
        <v>95360</v>
      </c>
      <c r="B1404" s="28" t="s">
        <v>2867</v>
      </c>
      <c r="C1404" s="25" t="s">
        <v>16</v>
      </c>
      <c r="D1404" s="25"/>
      <c r="E1404" s="25" t="s">
        <v>2825</v>
      </c>
      <c r="F1404" s="27">
        <v>41423</v>
      </c>
      <c r="G1404" s="25" t="s">
        <v>2589</v>
      </c>
    </row>
    <row r="1405" spans="1:7" x14ac:dyDescent="0.35">
      <c r="A1405" s="38">
        <v>95361</v>
      </c>
      <c r="B1405" s="28" t="s">
        <v>2868</v>
      </c>
      <c r="C1405" s="25" t="s">
        <v>16</v>
      </c>
      <c r="D1405" s="25"/>
      <c r="E1405" s="25" t="s">
        <v>2825</v>
      </c>
      <c r="F1405" s="27">
        <v>41716</v>
      </c>
      <c r="G1405" s="25" t="s">
        <v>2589</v>
      </c>
    </row>
    <row r="1406" spans="1:7" x14ac:dyDescent="0.35">
      <c r="A1406" s="38">
        <v>95362</v>
      </c>
      <c r="B1406" s="28" t="s">
        <v>2869</v>
      </c>
      <c r="C1406" s="25" t="s">
        <v>16</v>
      </c>
      <c r="D1406" s="25"/>
      <c r="E1406" s="25" t="s">
        <v>2825</v>
      </c>
      <c r="F1406" s="27">
        <v>41716</v>
      </c>
      <c r="G1406" s="25" t="s">
        <v>2589</v>
      </c>
    </row>
    <row r="1407" spans="1:7" x14ac:dyDescent="0.35">
      <c r="A1407" s="38">
        <v>95365</v>
      </c>
      <c r="B1407" s="28" t="s">
        <v>2870</v>
      </c>
      <c r="C1407" s="25" t="s">
        <v>16</v>
      </c>
      <c r="D1407" s="25"/>
      <c r="E1407" s="25" t="s">
        <v>2825</v>
      </c>
      <c r="F1407" s="27">
        <v>41561</v>
      </c>
      <c r="G1407" s="25" t="s">
        <v>2589</v>
      </c>
    </row>
    <row r="1408" spans="1:7" x14ac:dyDescent="0.35">
      <c r="A1408" s="38">
        <v>95400</v>
      </c>
      <c r="B1408" s="28" t="s">
        <v>2837</v>
      </c>
      <c r="C1408" s="25" t="s">
        <v>16</v>
      </c>
      <c r="D1408" s="25"/>
      <c r="E1408" s="25" t="s">
        <v>2825</v>
      </c>
      <c r="F1408" s="27">
        <v>41561</v>
      </c>
      <c r="G1408" s="25" t="s">
        <v>2589</v>
      </c>
    </row>
    <row r="1409" spans="1:7" x14ac:dyDescent="0.35">
      <c r="A1409" s="38">
        <v>95405</v>
      </c>
      <c r="B1409" s="28" t="s">
        <v>2871</v>
      </c>
      <c r="C1409" s="25" t="s">
        <v>16</v>
      </c>
      <c r="D1409" s="25"/>
      <c r="E1409" s="25" t="s">
        <v>2825</v>
      </c>
      <c r="F1409" s="27">
        <v>41561</v>
      </c>
      <c r="G1409" s="25" t="s">
        <v>2589</v>
      </c>
    </row>
    <row r="1410" spans="1:7" x14ac:dyDescent="0.35">
      <c r="A1410" s="38">
        <v>95407</v>
      </c>
      <c r="B1410" s="28" t="s">
        <v>2872</v>
      </c>
      <c r="C1410" s="25" t="s">
        <v>16</v>
      </c>
      <c r="D1410" s="25"/>
      <c r="E1410" s="25" t="s">
        <v>2825</v>
      </c>
      <c r="F1410" s="27">
        <v>41561</v>
      </c>
      <c r="G1410" s="25" t="s">
        <v>2589</v>
      </c>
    </row>
    <row r="1411" spans="1:7" x14ac:dyDescent="0.35">
      <c r="A1411" s="38">
        <v>95410</v>
      </c>
      <c r="B1411" s="28" t="s">
        <v>2873</v>
      </c>
      <c r="C1411" s="25" t="s">
        <v>16</v>
      </c>
      <c r="D1411" s="25"/>
      <c r="E1411" s="25" t="s">
        <v>2825</v>
      </c>
      <c r="F1411" s="27">
        <v>41561</v>
      </c>
      <c r="G1411" s="25" t="s">
        <v>2589</v>
      </c>
    </row>
    <row r="1412" spans="1:7" x14ac:dyDescent="0.35">
      <c r="A1412" s="38">
        <v>95412</v>
      </c>
      <c r="B1412" s="28" t="s">
        <v>2874</v>
      </c>
      <c r="C1412" s="25" t="s">
        <v>16</v>
      </c>
      <c r="D1412" s="25"/>
      <c r="E1412" s="25" t="s">
        <v>2825</v>
      </c>
      <c r="F1412" s="27">
        <v>41561</v>
      </c>
      <c r="G1412" s="25" t="s">
        <v>2589</v>
      </c>
    </row>
    <row r="1413" spans="1:7" x14ac:dyDescent="0.35">
      <c r="A1413" s="38">
        <v>95413</v>
      </c>
      <c r="B1413" s="28" t="s">
        <v>2875</v>
      </c>
      <c r="C1413" s="25" t="s">
        <v>16</v>
      </c>
      <c r="D1413" s="25"/>
      <c r="E1413" s="25" t="s">
        <v>2825</v>
      </c>
      <c r="F1413" s="27">
        <v>41561</v>
      </c>
      <c r="G1413" s="25" t="s">
        <v>2589</v>
      </c>
    </row>
    <row r="1414" spans="1:7" x14ac:dyDescent="0.35">
      <c r="A1414" s="38">
        <v>95414</v>
      </c>
      <c r="B1414" s="28" t="s">
        <v>2876</v>
      </c>
      <c r="C1414" s="25" t="s">
        <v>16</v>
      </c>
      <c r="D1414" s="25"/>
      <c r="E1414" s="25" t="s">
        <v>2825</v>
      </c>
      <c r="F1414" s="27">
        <v>41561</v>
      </c>
      <c r="G1414" s="25" t="s">
        <v>2589</v>
      </c>
    </row>
    <row r="1415" spans="1:7" x14ac:dyDescent="0.35">
      <c r="A1415" s="38">
        <v>95415</v>
      </c>
      <c r="B1415" s="28" t="s">
        <v>2877</v>
      </c>
      <c r="C1415" s="25" t="s">
        <v>16</v>
      </c>
      <c r="D1415" s="25"/>
      <c r="E1415" s="25" t="s">
        <v>2825</v>
      </c>
      <c r="F1415" s="27">
        <v>41561</v>
      </c>
      <c r="G1415" s="25" t="s">
        <v>2589</v>
      </c>
    </row>
    <row r="1416" spans="1:7" x14ac:dyDescent="0.35">
      <c r="A1416" s="38">
        <v>95420</v>
      </c>
      <c r="B1416" s="28" t="s">
        <v>2878</v>
      </c>
      <c r="C1416" s="25" t="s">
        <v>16</v>
      </c>
      <c r="D1416" s="25"/>
      <c r="E1416" s="25" t="s">
        <v>2825</v>
      </c>
      <c r="F1416" s="27">
        <v>41561</v>
      </c>
      <c r="G1416" s="25" t="s">
        <v>2589</v>
      </c>
    </row>
    <row r="1417" spans="1:7" x14ac:dyDescent="0.35">
      <c r="A1417" s="38">
        <v>95425</v>
      </c>
      <c r="B1417" s="28" t="s">
        <v>2879</v>
      </c>
      <c r="C1417" s="25" t="s">
        <v>16</v>
      </c>
      <c r="D1417" s="25"/>
      <c r="E1417" s="25" t="s">
        <v>2825</v>
      </c>
      <c r="F1417" s="27">
        <v>41561</v>
      </c>
      <c r="G1417" s="25" t="s">
        <v>2589</v>
      </c>
    </row>
    <row r="1418" spans="1:7" x14ac:dyDescent="0.35">
      <c r="A1418" s="38">
        <v>96010</v>
      </c>
      <c r="B1418" s="28" t="s">
        <v>2880</v>
      </c>
      <c r="C1418" s="25" t="s">
        <v>16</v>
      </c>
      <c r="D1418" s="25"/>
      <c r="E1418" s="25" t="s">
        <v>2881</v>
      </c>
      <c r="F1418" s="27">
        <v>41561</v>
      </c>
      <c r="G1418" s="25" t="s">
        <v>2589</v>
      </c>
    </row>
    <row r="1419" spans="1:7" x14ac:dyDescent="0.35">
      <c r="A1419" s="38">
        <v>96015</v>
      </c>
      <c r="B1419" s="28" t="s">
        <v>2882</v>
      </c>
      <c r="C1419" s="25" t="s">
        <v>16</v>
      </c>
      <c r="D1419" s="25"/>
      <c r="E1419" s="25" t="s">
        <v>2881</v>
      </c>
      <c r="F1419" s="27">
        <v>41561</v>
      </c>
      <c r="G1419" s="25" t="s">
        <v>2589</v>
      </c>
    </row>
    <row r="1420" spans="1:7" x14ac:dyDescent="0.35">
      <c r="A1420" s="38">
        <v>96023</v>
      </c>
      <c r="B1420" s="28" t="s">
        <v>2883</v>
      </c>
      <c r="C1420" s="25" t="s">
        <v>16</v>
      </c>
      <c r="D1420" s="25"/>
      <c r="E1420" s="25" t="s">
        <v>2881</v>
      </c>
      <c r="F1420" s="27">
        <v>41561</v>
      </c>
      <c r="G1420" s="25" t="s">
        <v>2589</v>
      </c>
    </row>
    <row r="1421" spans="1:7" x14ac:dyDescent="0.35">
      <c r="A1421" s="38">
        <v>96025</v>
      </c>
      <c r="B1421" s="28" t="s">
        <v>2884</v>
      </c>
      <c r="C1421" s="25" t="s">
        <v>16</v>
      </c>
      <c r="D1421" s="25"/>
      <c r="E1421" s="25" t="s">
        <v>2881</v>
      </c>
      <c r="F1421" s="27">
        <v>41407</v>
      </c>
      <c r="G1421" s="25" t="s">
        <v>2589</v>
      </c>
    </row>
    <row r="1422" spans="1:7" x14ac:dyDescent="0.35">
      <c r="A1422" s="38">
        <v>96030</v>
      </c>
      <c r="B1422" s="28" t="s">
        <v>2885</v>
      </c>
      <c r="C1422" s="25" t="s">
        <v>16</v>
      </c>
      <c r="D1422" s="25"/>
      <c r="E1422" s="25" t="s">
        <v>2881</v>
      </c>
      <c r="F1422" s="27">
        <v>41561</v>
      </c>
      <c r="G1422" s="25" t="s">
        <v>2589</v>
      </c>
    </row>
    <row r="1423" spans="1:7" x14ac:dyDescent="0.35">
      <c r="A1423" s="38">
        <v>96040</v>
      </c>
      <c r="B1423" s="28" t="s">
        <v>2886</v>
      </c>
      <c r="C1423" s="25" t="s">
        <v>16</v>
      </c>
      <c r="D1423" s="25"/>
      <c r="E1423" s="25" t="s">
        <v>2881</v>
      </c>
      <c r="F1423" s="27">
        <v>41561</v>
      </c>
      <c r="G1423" s="25" t="s">
        <v>2589</v>
      </c>
    </row>
    <row r="1424" spans="1:7" x14ac:dyDescent="0.35">
      <c r="A1424" s="38">
        <v>96045</v>
      </c>
      <c r="B1424" s="28" t="s">
        <v>2887</v>
      </c>
      <c r="C1424" s="25" t="s">
        <v>16</v>
      </c>
      <c r="D1424" s="25"/>
      <c r="E1424" s="25" t="s">
        <v>2881</v>
      </c>
      <c r="F1424" s="27">
        <v>41561</v>
      </c>
      <c r="G1424" s="25" t="s">
        <v>2589</v>
      </c>
    </row>
    <row r="1425" spans="1:7" x14ac:dyDescent="0.35">
      <c r="A1425" s="38">
        <v>96050</v>
      </c>
      <c r="B1425" s="28" t="s">
        <v>2888</v>
      </c>
      <c r="C1425" s="25" t="s">
        <v>16</v>
      </c>
      <c r="D1425" s="25"/>
      <c r="E1425" s="25" t="s">
        <v>2881</v>
      </c>
      <c r="F1425" s="27">
        <v>41561</v>
      </c>
      <c r="G1425" s="25" t="s">
        <v>2589</v>
      </c>
    </row>
    <row r="1426" spans="1:7" x14ac:dyDescent="0.35">
      <c r="A1426" s="38">
        <v>99005</v>
      </c>
      <c r="B1426" s="28" t="s">
        <v>2889</v>
      </c>
      <c r="C1426" s="25" t="s">
        <v>16</v>
      </c>
      <c r="D1426" s="25"/>
      <c r="E1426" s="25" t="s">
        <v>2588</v>
      </c>
      <c r="F1426" s="27">
        <v>41561</v>
      </c>
      <c r="G1426" s="25" t="s">
        <v>2589</v>
      </c>
    </row>
    <row r="1427" spans="1:7" x14ac:dyDescent="0.35">
      <c r="A1427" s="38">
        <v>99010</v>
      </c>
      <c r="B1427" s="28" t="s">
        <v>2890</v>
      </c>
      <c r="C1427" s="25" t="s">
        <v>16</v>
      </c>
      <c r="D1427" s="25"/>
      <c r="E1427" s="25" t="s">
        <v>2588</v>
      </c>
      <c r="F1427" s="27">
        <v>41561</v>
      </c>
      <c r="G1427" s="25" t="s">
        <v>2589</v>
      </c>
    </row>
    <row r="1428" spans="1:7" x14ac:dyDescent="0.35">
      <c r="A1428" s="38">
        <v>99020</v>
      </c>
      <c r="B1428" s="28" t="s">
        <v>2891</v>
      </c>
      <c r="C1428" s="25" t="s">
        <v>16</v>
      </c>
      <c r="D1428" s="25"/>
      <c r="E1428" s="25" t="s">
        <v>2588</v>
      </c>
      <c r="F1428" s="27">
        <v>41561</v>
      </c>
      <c r="G1428" s="25" t="s">
        <v>2589</v>
      </c>
    </row>
    <row r="1429" spans="1:7" x14ac:dyDescent="0.35">
      <c r="A1429" s="38">
        <v>99105</v>
      </c>
      <c r="B1429" s="28" t="s">
        <v>2892</v>
      </c>
      <c r="C1429" s="25" t="s">
        <v>16</v>
      </c>
      <c r="D1429" s="25"/>
      <c r="E1429" s="25" t="s">
        <v>2825</v>
      </c>
      <c r="F1429" s="27">
        <v>41561</v>
      </c>
      <c r="G1429" s="25" t="s">
        <v>2589</v>
      </c>
    </row>
    <row r="1430" spans="1:7" x14ac:dyDescent="0.35">
      <c r="A1430" s="38">
        <v>99200</v>
      </c>
      <c r="B1430" s="28" t="s">
        <v>2893</v>
      </c>
      <c r="C1430" s="25" t="s">
        <v>16</v>
      </c>
      <c r="D1430" s="25"/>
      <c r="E1430" s="25" t="s">
        <v>2588</v>
      </c>
      <c r="F1430" s="27">
        <v>41561</v>
      </c>
      <c r="G1430" s="25" t="s">
        <v>2589</v>
      </c>
    </row>
    <row r="1431" spans="1:7" x14ac:dyDescent="0.35">
      <c r="A1431" s="38">
        <v>99205</v>
      </c>
      <c r="B1431" s="28" t="s">
        <v>2894</v>
      </c>
      <c r="C1431" s="25" t="s">
        <v>16</v>
      </c>
      <c r="D1431" s="25"/>
      <c r="E1431" s="25" t="s">
        <v>2588</v>
      </c>
      <c r="F1431" s="27">
        <v>41561</v>
      </c>
      <c r="G1431" s="25" t="s">
        <v>2589</v>
      </c>
    </row>
    <row r="1432" spans="1:7" x14ac:dyDescent="0.35">
      <c r="A1432" s="38">
        <v>99210</v>
      </c>
      <c r="B1432" s="28" t="s">
        <v>2895</v>
      </c>
      <c r="C1432" s="25" t="s">
        <v>16</v>
      </c>
      <c r="D1432" s="25"/>
      <c r="E1432" s="25" t="s">
        <v>2588</v>
      </c>
      <c r="F1432" s="27">
        <v>41561</v>
      </c>
      <c r="G1432" s="25" t="s">
        <v>2589</v>
      </c>
    </row>
    <row r="1433" spans="1:7" x14ac:dyDescent="0.35">
      <c r="A1433" s="38">
        <v>99215</v>
      </c>
      <c r="B1433" s="28" t="s">
        <v>2896</v>
      </c>
      <c r="C1433" s="25" t="s">
        <v>16</v>
      </c>
      <c r="D1433" s="25"/>
      <c r="E1433" s="25" t="s">
        <v>2588</v>
      </c>
      <c r="F1433" s="27">
        <v>41561</v>
      </c>
      <c r="G1433" s="25" t="s">
        <v>2589</v>
      </c>
    </row>
    <row r="1434" spans="1:7" x14ac:dyDescent="0.35">
      <c r="A1434" s="38">
        <v>99221</v>
      </c>
      <c r="B1434" s="28" t="s">
        <v>2897</v>
      </c>
      <c r="C1434" s="25" t="s">
        <v>16</v>
      </c>
      <c r="D1434" s="25"/>
      <c r="E1434" s="25" t="s">
        <v>2588</v>
      </c>
      <c r="F1434" s="27">
        <v>41561</v>
      </c>
      <c r="G1434" s="25" t="s">
        <v>2589</v>
      </c>
    </row>
    <row r="1435" spans="1:7" x14ac:dyDescent="0.35">
      <c r="A1435" s="38">
        <v>99222</v>
      </c>
      <c r="B1435" s="28" t="s">
        <v>2898</v>
      </c>
      <c r="C1435" s="25" t="s">
        <v>16</v>
      </c>
      <c r="D1435" s="25"/>
      <c r="E1435" s="25" t="s">
        <v>2588</v>
      </c>
      <c r="F1435" s="27">
        <v>41561</v>
      </c>
      <c r="G1435" s="25" t="s">
        <v>2589</v>
      </c>
    </row>
    <row r="1436" spans="1:7" x14ac:dyDescent="0.35">
      <c r="A1436" s="38">
        <v>99902</v>
      </c>
      <c r="B1436" s="28" t="s">
        <v>2899</v>
      </c>
      <c r="C1436" s="25" t="s">
        <v>16</v>
      </c>
      <c r="D1436" s="25"/>
      <c r="E1436" s="25" t="s">
        <v>1281</v>
      </c>
      <c r="F1436" s="27">
        <v>41716</v>
      </c>
      <c r="G1436" s="25" t="s">
        <v>2589</v>
      </c>
    </row>
    <row r="1437" spans="1:7" x14ac:dyDescent="0.35">
      <c r="A1437" s="38">
        <v>99903</v>
      </c>
      <c r="B1437" s="28" t="s">
        <v>2900</v>
      </c>
      <c r="C1437" s="25" t="s">
        <v>16</v>
      </c>
      <c r="D1437" s="25"/>
      <c r="E1437" s="25" t="s">
        <v>1281</v>
      </c>
      <c r="F1437" s="27">
        <v>41716</v>
      </c>
      <c r="G1437" s="25" t="s">
        <v>2589</v>
      </c>
    </row>
    <row r="1438" spans="1:7" x14ac:dyDescent="0.35">
      <c r="A1438" s="38">
        <v>99904</v>
      </c>
      <c r="B1438" s="28" t="s">
        <v>2901</v>
      </c>
      <c r="C1438" s="25" t="s">
        <v>16</v>
      </c>
      <c r="D1438" s="25"/>
      <c r="E1438" s="25" t="s">
        <v>1281</v>
      </c>
      <c r="F1438" s="27">
        <v>41716</v>
      </c>
      <c r="G1438" s="25" t="s">
        <v>2589</v>
      </c>
    </row>
    <row r="1439" spans="1:7" x14ac:dyDescent="0.35">
      <c r="A1439" s="38">
        <v>99999</v>
      </c>
      <c r="B1439" s="28" t="s">
        <v>2902</v>
      </c>
      <c r="C1439" s="25" t="s">
        <v>16</v>
      </c>
      <c r="D1439" s="25"/>
      <c r="E1439" s="25" t="s">
        <v>2825</v>
      </c>
      <c r="F1439" s="27">
        <v>41561</v>
      </c>
      <c r="G1439" s="25" t="s">
        <v>2589</v>
      </c>
    </row>
    <row r="1440" spans="1:7" x14ac:dyDescent="0.35">
      <c r="A1440" s="38" t="s">
        <v>2903</v>
      </c>
      <c r="B1440" s="28" t="s">
        <v>2904</v>
      </c>
      <c r="C1440" s="25" t="s">
        <v>16</v>
      </c>
      <c r="D1440" s="25">
        <v>3</v>
      </c>
      <c r="E1440" s="25" t="s">
        <v>1149</v>
      </c>
      <c r="F1440" s="27">
        <v>41572</v>
      </c>
      <c r="G1440" s="25" t="s">
        <v>2905</v>
      </c>
    </row>
    <row r="1441" spans="1:7" x14ac:dyDescent="0.35">
      <c r="A1441" s="38" t="s">
        <v>2906</v>
      </c>
      <c r="B1441" s="28" t="s">
        <v>2907</v>
      </c>
      <c r="C1441" s="25" t="s">
        <v>16</v>
      </c>
      <c r="D1441" s="25">
        <v>4</v>
      </c>
      <c r="E1441" s="25" t="s">
        <v>1149</v>
      </c>
      <c r="F1441" s="27">
        <v>41572</v>
      </c>
      <c r="G1441" s="25" t="s">
        <v>2905</v>
      </c>
    </row>
    <row r="1442" spans="1:7" x14ac:dyDescent="0.35">
      <c r="A1442" s="38" t="s">
        <v>2908</v>
      </c>
      <c r="B1442" s="28" t="s">
        <v>2909</v>
      </c>
      <c r="C1442" s="25" t="s">
        <v>16</v>
      </c>
      <c r="D1442" s="25">
        <v>4</v>
      </c>
      <c r="E1442" s="25" t="s">
        <v>1149</v>
      </c>
      <c r="F1442" s="27">
        <v>41572</v>
      </c>
      <c r="G1442" s="25" t="s">
        <v>2905</v>
      </c>
    </row>
    <row r="1443" spans="1:7" x14ac:dyDescent="0.35">
      <c r="A1443" s="38" t="s">
        <v>2910</v>
      </c>
      <c r="B1443" s="28" t="s">
        <v>2911</v>
      </c>
      <c r="C1443" s="25" t="s">
        <v>16</v>
      </c>
      <c r="D1443" s="25">
        <v>4</v>
      </c>
      <c r="E1443" s="25" t="s">
        <v>1149</v>
      </c>
      <c r="F1443" s="27">
        <v>41572</v>
      </c>
      <c r="G1443" s="25" t="s">
        <v>2905</v>
      </c>
    </row>
    <row r="1444" spans="1:7" x14ac:dyDescent="0.35">
      <c r="A1444" s="38" t="s">
        <v>2912</v>
      </c>
      <c r="B1444" s="28" t="s">
        <v>2904</v>
      </c>
      <c r="C1444" s="25" t="s">
        <v>16</v>
      </c>
      <c r="D1444" s="25">
        <v>2</v>
      </c>
      <c r="E1444" s="25" t="s">
        <v>1149</v>
      </c>
      <c r="F1444" s="27">
        <v>41572</v>
      </c>
      <c r="G1444" s="25" t="s">
        <v>2905</v>
      </c>
    </row>
    <row r="1445" spans="1:7" x14ac:dyDescent="0.35">
      <c r="A1445" s="38" t="s">
        <v>2913</v>
      </c>
      <c r="B1445" s="28" t="s">
        <v>2914</v>
      </c>
      <c r="C1445" s="25" t="s">
        <v>16</v>
      </c>
      <c r="D1445" s="25">
        <v>2</v>
      </c>
      <c r="E1445" s="25" t="s">
        <v>2588</v>
      </c>
      <c r="F1445" s="27">
        <v>41564</v>
      </c>
      <c r="G1445" s="25" t="s">
        <v>2905</v>
      </c>
    </row>
    <row r="1446" spans="1:7" x14ac:dyDescent="0.35">
      <c r="A1446" s="38" t="s">
        <v>2915</v>
      </c>
      <c r="B1446" s="28" t="s">
        <v>2916</v>
      </c>
      <c r="C1446" s="25" t="s">
        <v>16</v>
      </c>
      <c r="D1446" s="25">
        <v>2</v>
      </c>
      <c r="E1446" s="25" t="s">
        <v>2588</v>
      </c>
      <c r="F1446" s="27">
        <v>41564</v>
      </c>
      <c r="G1446" s="25" t="s">
        <v>2905</v>
      </c>
    </row>
    <row r="1447" spans="1:7" x14ac:dyDescent="0.35">
      <c r="A1447" s="38" t="s">
        <v>2917</v>
      </c>
      <c r="B1447" s="28" t="s">
        <v>2918</v>
      </c>
      <c r="C1447" s="25" t="s">
        <v>16</v>
      </c>
      <c r="D1447" s="25">
        <v>2</v>
      </c>
      <c r="E1447" s="25" t="s">
        <v>2825</v>
      </c>
      <c r="F1447" s="27">
        <v>41564</v>
      </c>
      <c r="G1447" s="25" t="s">
        <v>2905</v>
      </c>
    </row>
    <row r="1448" spans="1:7" x14ac:dyDescent="0.35">
      <c r="A1448" s="38" t="s">
        <v>2919</v>
      </c>
      <c r="B1448" s="28" t="s">
        <v>2920</v>
      </c>
      <c r="C1448" s="25" t="s">
        <v>16</v>
      </c>
      <c r="D1448" s="25">
        <v>2</v>
      </c>
      <c r="E1448" s="25" t="s">
        <v>2881</v>
      </c>
      <c r="F1448" s="27">
        <v>41564</v>
      </c>
      <c r="G1448" s="25" t="s">
        <v>2905</v>
      </c>
    </row>
    <row r="1449" spans="1:7" x14ac:dyDescent="0.35">
      <c r="A1449" s="38" t="s">
        <v>2921</v>
      </c>
      <c r="B1449" s="28" t="s">
        <v>2922</v>
      </c>
      <c r="C1449" s="25" t="s">
        <v>16</v>
      </c>
      <c r="D1449" s="25">
        <v>3</v>
      </c>
      <c r="E1449" s="25" t="s">
        <v>2588</v>
      </c>
      <c r="F1449" s="27">
        <v>41564</v>
      </c>
      <c r="G1449" s="25" t="s">
        <v>2905</v>
      </c>
    </row>
    <row r="1450" spans="1:7" x14ac:dyDescent="0.35">
      <c r="A1450" s="38" t="s">
        <v>2923</v>
      </c>
      <c r="B1450" s="28" t="s">
        <v>2924</v>
      </c>
      <c r="C1450" s="25" t="s">
        <v>16</v>
      </c>
      <c r="D1450" s="25">
        <v>3</v>
      </c>
      <c r="E1450" s="25" t="s">
        <v>2588</v>
      </c>
      <c r="F1450" s="27">
        <v>41564</v>
      </c>
      <c r="G1450" s="25" t="s">
        <v>2905</v>
      </c>
    </row>
    <row r="1451" spans="1:7" x14ac:dyDescent="0.35">
      <c r="A1451" s="38" t="s">
        <v>2925</v>
      </c>
      <c r="B1451" s="28" t="s">
        <v>2926</v>
      </c>
      <c r="C1451" s="25" t="s">
        <v>16</v>
      </c>
      <c r="D1451" s="25">
        <v>3</v>
      </c>
      <c r="E1451" s="25" t="s">
        <v>2588</v>
      </c>
      <c r="F1451" s="27">
        <v>41564</v>
      </c>
      <c r="G1451" s="25" t="s">
        <v>2905</v>
      </c>
    </row>
    <row r="1452" spans="1:7" x14ac:dyDescent="0.35">
      <c r="A1452" s="38" t="s">
        <v>2927</v>
      </c>
      <c r="B1452" s="28" t="s">
        <v>2928</v>
      </c>
      <c r="C1452" s="25" t="s">
        <v>16</v>
      </c>
      <c r="D1452" s="25">
        <v>3</v>
      </c>
      <c r="E1452" s="25" t="s">
        <v>2588</v>
      </c>
      <c r="F1452" s="27">
        <v>41564</v>
      </c>
      <c r="G1452" s="25" t="s">
        <v>2905</v>
      </c>
    </row>
    <row r="1453" spans="1:7" x14ac:dyDescent="0.35">
      <c r="A1453" s="38" t="s">
        <v>2929</v>
      </c>
      <c r="B1453" s="28" t="s">
        <v>2930</v>
      </c>
      <c r="C1453" s="25" t="s">
        <v>16</v>
      </c>
      <c r="D1453" s="25">
        <v>3</v>
      </c>
      <c r="E1453" s="25" t="s">
        <v>2588</v>
      </c>
      <c r="F1453" s="27">
        <v>41564</v>
      </c>
      <c r="G1453" s="25" t="s">
        <v>2905</v>
      </c>
    </row>
    <row r="1454" spans="1:7" x14ac:dyDescent="0.35">
      <c r="A1454" s="38" t="s">
        <v>2931</v>
      </c>
      <c r="B1454" s="28" t="s">
        <v>2932</v>
      </c>
      <c r="C1454" s="25" t="s">
        <v>16</v>
      </c>
      <c r="D1454" s="25">
        <v>3</v>
      </c>
      <c r="E1454" s="25" t="s">
        <v>2588</v>
      </c>
      <c r="F1454" s="27">
        <v>41564</v>
      </c>
      <c r="G1454" s="25" t="s">
        <v>2905</v>
      </c>
    </row>
    <row r="1455" spans="1:7" x14ac:dyDescent="0.35">
      <c r="A1455" s="38" t="s">
        <v>2933</v>
      </c>
      <c r="B1455" s="28" t="s">
        <v>2934</v>
      </c>
      <c r="C1455" s="25" t="s">
        <v>16</v>
      </c>
      <c r="D1455" s="25">
        <v>3</v>
      </c>
      <c r="E1455" s="25" t="s">
        <v>2825</v>
      </c>
      <c r="F1455" s="27">
        <v>41564</v>
      </c>
      <c r="G1455" s="25" t="s">
        <v>2905</v>
      </c>
    </row>
    <row r="1456" spans="1:7" x14ac:dyDescent="0.35">
      <c r="A1456" s="38" t="s">
        <v>2935</v>
      </c>
      <c r="B1456" s="28" t="s">
        <v>2936</v>
      </c>
      <c r="C1456" s="25" t="s">
        <v>16</v>
      </c>
      <c r="D1456" s="25">
        <v>3</v>
      </c>
      <c r="E1456" s="25" t="s">
        <v>2825</v>
      </c>
      <c r="F1456" s="27">
        <v>41564</v>
      </c>
      <c r="G1456" s="25" t="s">
        <v>2905</v>
      </c>
    </row>
    <row r="1457" spans="1:7" x14ac:dyDescent="0.35">
      <c r="A1457" s="38" t="s">
        <v>2937</v>
      </c>
      <c r="B1457" s="28" t="s">
        <v>2938</v>
      </c>
      <c r="C1457" s="25" t="s">
        <v>16</v>
      </c>
      <c r="D1457" s="25">
        <v>3</v>
      </c>
      <c r="E1457" s="25" t="s">
        <v>2825</v>
      </c>
      <c r="F1457" s="27">
        <v>41564</v>
      </c>
      <c r="G1457" s="25" t="s">
        <v>2905</v>
      </c>
    </row>
    <row r="1458" spans="1:7" x14ac:dyDescent="0.35">
      <c r="A1458" s="38" t="s">
        <v>2939</v>
      </c>
      <c r="B1458" s="28" t="s">
        <v>2940</v>
      </c>
      <c r="C1458" s="25" t="s">
        <v>16</v>
      </c>
      <c r="D1458" s="25">
        <v>3</v>
      </c>
      <c r="E1458" s="25" t="s">
        <v>2881</v>
      </c>
      <c r="F1458" s="27">
        <v>41564</v>
      </c>
      <c r="G1458" s="25" t="s">
        <v>2905</v>
      </c>
    </row>
    <row r="1459" spans="1:7" x14ac:dyDescent="0.35">
      <c r="A1459" s="38" t="s">
        <v>2941</v>
      </c>
      <c r="B1459" s="28" t="s">
        <v>2942</v>
      </c>
      <c r="C1459" s="25" t="s">
        <v>16</v>
      </c>
      <c r="D1459" s="25">
        <v>3</v>
      </c>
      <c r="E1459" s="25" t="s">
        <v>2881</v>
      </c>
      <c r="F1459" s="27">
        <v>41564</v>
      </c>
      <c r="G1459" s="25" t="s">
        <v>2905</v>
      </c>
    </row>
    <row r="1460" spans="1:7" x14ac:dyDescent="0.35">
      <c r="A1460" s="38" t="s">
        <v>2943</v>
      </c>
      <c r="B1460" s="28" t="s">
        <v>2944</v>
      </c>
      <c r="C1460" s="25" t="s">
        <v>16</v>
      </c>
      <c r="D1460" s="25">
        <v>3</v>
      </c>
      <c r="E1460" s="25" t="s">
        <v>2881</v>
      </c>
      <c r="F1460" s="27">
        <v>41564</v>
      </c>
      <c r="G1460" s="25" t="s">
        <v>2905</v>
      </c>
    </row>
    <row r="1461" spans="1:7" x14ac:dyDescent="0.35">
      <c r="A1461" s="38" t="s">
        <v>2945</v>
      </c>
      <c r="B1461" s="28" t="s">
        <v>2946</v>
      </c>
      <c r="C1461" s="25" t="s">
        <v>16</v>
      </c>
      <c r="D1461" s="25">
        <v>3</v>
      </c>
      <c r="E1461" s="25" t="s">
        <v>2881</v>
      </c>
      <c r="F1461" s="27">
        <v>41564</v>
      </c>
      <c r="G1461" s="25" t="s">
        <v>2905</v>
      </c>
    </row>
    <row r="1462" spans="1:7" x14ac:dyDescent="0.35">
      <c r="A1462" s="38" t="s">
        <v>2947</v>
      </c>
      <c r="B1462" s="28" t="s">
        <v>2948</v>
      </c>
      <c r="C1462" s="25" t="s">
        <v>16</v>
      </c>
      <c r="D1462" s="25">
        <v>3</v>
      </c>
      <c r="E1462" s="25" t="s">
        <v>2881</v>
      </c>
      <c r="F1462" s="27">
        <v>41564</v>
      </c>
      <c r="G1462" s="25" t="s">
        <v>2905</v>
      </c>
    </row>
    <row r="1463" spans="1:7" x14ac:dyDescent="0.35">
      <c r="A1463" s="38" t="s">
        <v>2949</v>
      </c>
      <c r="B1463" s="28" t="s">
        <v>2950</v>
      </c>
      <c r="C1463" s="25" t="s">
        <v>16</v>
      </c>
      <c r="D1463" s="25">
        <v>4</v>
      </c>
      <c r="E1463" s="25" t="s">
        <v>2588</v>
      </c>
      <c r="F1463" s="27">
        <v>41564</v>
      </c>
      <c r="G1463" s="25" t="s">
        <v>2905</v>
      </c>
    </row>
    <row r="1464" spans="1:7" x14ac:dyDescent="0.35">
      <c r="A1464" s="38" t="s">
        <v>2951</v>
      </c>
      <c r="B1464" s="28" t="s">
        <v>2952</v>
      </c>
      <c r="C1464" s="25" t="s">
        <v>16</v>
      </c>
      <c r="D1464" s="25">
        <v>4</v>
      </c>
      <c r="E1464" s="25" t="s">
        <v>2588</v>
      </c>
      <c r="F1464" s="27">
        <v>41564</v>
      </c>
      <c r="G1464" s="25" t="s">
        <v>2905</v>
      </c>
    </row>
    <row r="1465" spans="1:7" x14ac:dyDescent="0.35">
      <c r="A1465" s="38" t="s">
        <v>2953</v>
      </c>
      <c r="B1465" s="28" t="s">
        <v>2954</v>
      </c>
      <c r="C1465" s="25" t="s">
        <v>16</v>
      </c>
      <c r="D1465" s="25">
        <v>4</v>
      </c>
      <c r="E1465" s="25" t="s">
        <v>2588</v>
      </c>
      <c r="F1465" s="27">
        <v>41564</v>
      </c>
      <c r="G1465" s="25" t="s">
        <v>2905</v>
      </c>
    </row>
    <row r="1466" spans="1:7" x14ac:dyDescent="0.35">
      <c r="A1466" s="38" t="s">
        <v>2955</v>
      </c>
      <c r="B1466" s="28" t="s">
        <v>2956</v>
      </c>
      <c r="C1466" s="25" t="s">
        <v>16</v>
      </c>
      <c r="D1466" s="25">
        <v>4</v>
      </c>
      <c r="E1466" s="25" t="s">
        <v>2588</v>
      </c>
      <c r="F1466" s="27">
        <v>41564</v>
      </c>
      <c r="G1466" s="25" t="s">
        <v>2905</v>
      </c>
    </row>
    <row r="1467" spans="1:7" x14ac:dyDescent="0.35">
      <c r="A1467" s="38" t="s">
        <v>2957</v>
      </c>
      <c r="B1467" s="28" t="s">
        <v>2958</v>
      </c>
      <c r="C1467" s="25" t="s">
        <v>16</v>
      </c>
      <c r="D1467" s="25">
        <v>4</v>
      </c>
      <c r="E1467" s="25" t="s">
        <v>2588</v>
      </c>
      <c r="F1467" s="27">
        <v>41564</v>
      </c>
      <c r="G1467" s="25" t="s">
        <v>2905</v>
      </c>
    </row>
    <row r="1468" spans="1:7" x14ac:dyDescent="0.35">
      <c r="A1468" s="38" t="s">
        <v>2959</v>
      </c>
      <c r="B1468" s="28" t="s">
        <v>2960</v>
      </c>
      <c r="C1468" s="25" t="s">
        <v>16</v>
      </c>
      <c r="D1468" s="25">
        <v>4</v>
      </c>
      <c r="E1468" s="25" t="s">
        <v>2588</v>
      </c>
      <c r="F1468" s="27">
        <v>41564</v>
      </c>
      <c r="G1468" s="25" t="s">
        <v>2905</v>
      </c>
    </row>
    <row r="1469" spans="1:7" x14ac:dyDescent="0.35">
      <c r="A1469" s="38" t="s">
        <v>2961</v>
      </c>
      <c r="B1469" s="28" t="s">
        <v>2962</v>
      </c>
      <c r="C1469" s="25" t="s">
        <v>16</v>
      </c>
      <c r="D1469" s="25">
        <v>4</v>
      </c>
      <c r="E1469" s="25" t="s">
        <v>2588</v>
      </c>
      <c r="F1469" s="27">
        <v>41564</v>
      </c>
      <c r="G1469" s="25" t="s">
        <v>2905</v>
      </c>
    </row>
    <row r="1470" spans="1:7" x14ac:dyDescent="0.35">
      <c r="A1470" s="38" t="s">
        <v>2963</v>
      </c>
      <c r="B1470" s="28" t="s">
        <v>2964</v>
      </c>
      <c r="C1470" s="25" t="s">
        <v>16</v>
      </c>
      <c r="D1470" s="25">
        <v>4</v>
      </c>
      <c r="E1470" s="25" t="s">
        <v>2588</v>
      </c>
      <c r="F1470" s="27">
        <v>41564</v>
      </c>
      <c r="G1470" s="25" t="s">
        <v>2905</v>
      </c>
    </row>
    <row r="1471" spans="1:7" x14ac:dyDescent="0.35">
      <c r="A1471" s="38" t="s">
        <v>2965</v>
      </c>
      <c r="B1471" s="28" t="s">
        <v>2966</v>
      </c>
      <c r="C1471" s="25" t="s">
        <v>16</v>
      </c>
      <c r="D1471" s="25">
        <v>4</v>
      </c>
      <c r="E1471" s="25" t="s">
        <v>2588</v>
      </c>
      <c r="F1471" s="27">
        <v>41564</v>
      </c>
      <c r="G1471" s="25" t="s">
        <v>2905</v>
      </c>
    </row>
    <row r="1472" spans="1:7" x14ac:dyDescent="0.35">
      <c r="A1472" s="38" t="s">
        <v>2967</v>
      </c>
      <c r="B1472" s="28" t="s">
        <v>2968</v>
      </c>
      <c r="C1472" s="25" t="s">
        <v>16</v>
      </c>
      <c r="D1472" s="25">
        <v>4</v>
      </c>
      <c r="E1472" s="25" t="s">
        <v>2588</v>
      </c>
      <c r="F1472" s="27">
        <v>41564</v>
      </c>
      <c r="G1472" s="25" t="s">
        <v>2905</v>
      </c>
    </row>
    <row r="1473" spans="1:7" x14ac:dyDescent="0.35">
      <c r="A1473" s="38" t="s">
        <v>2969</v>
      </c>
      <c r="B1473" s="28" t="s">
        <v>2970</v>
      </c>
      <c r="C1473" s="25" t="s">
        <v>16</v>
      </c>
      <c r="D1473" s="25">
        <v>4</v>
      </c>
      <c r="E1473" s="25" t="s">
        <v>2588</v>
      </c>
      <c r="F1473" s="27">
        <v>41564</v>
      </c>
      <c r="G1473" s="25" t="s">
        <v>2905</v>
      </c>
    </row>
    <row r="1474" spans="1:7" x14ac:dyDescent="0.35">
      <c r="A1474" s="38" t="s">
        <v>2971</v>
      </c>
      <c r="B1474" s="28" t="s">
        <v>2972</v>
      </c>
      <c r="C1474" s="25" t="s">
        <v>16</v>
      </c>
      <c r="D1474" s="25">
        <v>4</v>
      </c>
      <c r="E1474" s="25" t="s">
        <v>2588</v>
      </c>
      <c r="F1474" s="27">
        <v>41564</v>
      </c>
      <c r="G1474" s="25" t="s">
        <v>2905</v>
      </c>
    </row>
    <row r="1475" spans="1:7" x14ac:dyDescent="0.35">
      <c r="A1475" s="38" t="s">
        <v>2973</v>
      </c>
      <c r="B1475" s="28" t="s">
        <v>2974</v>
      </c>
      <c r="C1475" s="25" t="s">
        <v>16</v>
      </c>
      <c r="D1475" s="25">
        <v>4</v>
      </c>
      <c r="E1475" s="25" t="s">
        <v>2588</v>
      </c>
      <c r="F1475" s="27">
        <v>41564</v>
      </c>
      <c r="G1475" s="25" t="s">
        <v>2905</v>
      </c>
    </row>
    <row r="1476" spans="1:7" x14ac:dyDescent="0.35">
      <c r="A1476" s="38" t="s">
        <v>2975</v>
      </c>
      <c r="B1476" s="28" t="s">
        <v>2976</v>
      </c>
      <c r="C1476" s="25" t="s">
        <v>16</v>
      </c>
      <c r="D1476" s="25">
        <v>4</v>
      </c>
      <c r="E1476" s="25" t="s">
        <v>2588</v>
      </c>
      <c r="F1476" s="27">
        <v>41564</v>
      </c>
      <c r="G1476" s="25" t="s">
        <v>2905</v>
      </c>
    </row>
    <row r="1477" spans="1:7" x14ac:dyDescent="0.35">
      <c r="A1477" s="38" t="s">
        <v>2977</v>
      </c>
      <c r="B1477" s="28" t="s">
        <v>2978</v>
      </c>
      <c r="C1477" s="25" t="s">
        <v>16</v>
      </c>
      <c r="D1477" s="25">
        <v>4</v>
      </c>
      <c r="E1477" s="25" t="s">
        <v>2588</v>
      </c>
      <c r="F1477" s="27">
        <v>41564</v>
      </c>
      <c r="G1477" s="25" t="s">
        <v>2905</v>
      </c>
    </row>
    <row r="1478" spans="1:7" x14ac:dyDescent="0.35">
      <c r="A1478" s="38" t="s">
        <v>2979</v>
      </c>
      <c r="B1478" s="28" t="s">
        <v>2980</v>
      </c>
      <c r="C1478" s="25" t="s">
        <v>16</v>
      </c>
      <c r="D1478" s="25">
        <v>4</v>
      </c>
      <c r="E1478" s="25" t="s">
        <v>2588</v>
      </c>
      <c r="F1478" s="27">
        <v>41564</v>
      </c>
      <c r="G1478" s="25" t="s">
        <v>2905</v>
      </c>
    </row>
    <row r="1479" spans="1:7" x14ac:dyDescent="0.35">
      <c r="A1479" s="38" t="s">
        <v>2981</v>
      </c>
      <c r="B1479" s="28" t="s">
        <v>2982</v>
      </c>
      <c r="C1479" s="25" t="s">
        <v>16</v>
      </c>
      <c r="D1479" s="25">
        <v>4</v>
      </c>
      <c r="E1479" s="25" t="s">
        <v>2588</v>
      </c>
      <c r="F1479" s="27">
        <v>41564</v>
      </c>
      <c r="G1479" s="25" t="s">
        <v>2905</v>
      </c>
    </row>
    <row r="1480" spans="1:7" x14ac:dyDescent="0.35">
      <c r="A1480" s="38" t="s">
        <v>2983</v>
      </c>
      <c r="B1480" s="28" t="s">
        <v>2984</v>
      </c>
      <c r="C1480" s="25" t="s">
        <v>16</v>
      </c>
      <c r="D1480" s="25">
        <v>4</v>
      </c>
      <c r="E1480" s="25" t="s">
        <v>2825</v>
      </c>
      <c r="F1480" s="27">
        <v>41564</v>
      </c>
      <c r="G1480" s="25" t="s">
        <v>2905</v>
      </c>
    </row>
    <row r="1481" spans="1:7" x14ac:dyDescent="0.35">
      <c r="A1481" s="38" t="s">
        <v>2985</v>
      </c>
      <c r="B1481" s="28" t="s">
        <v>2986</v>
      </c>
      <c r="C1481" s="25" t="s">
        <v>16</v>
      </c>
      <c r="D1481" s="25">
        <v>4</v>
      </c>
      <c r="E1481" s="25" t="s">
        <v>2825</v>
      </c>
      <c r="F1481" s="27">
        <v>41564</v>
      </c>
      <c r="G1481" s="25" t="s">
        <v>2905</v>
      </c>
    </row>
    <row r="1482" spans="1:7" x14ac:dyDescent="0.35">
      <c r="A1482" s="38" t="s">
        <v>2987</v>
      </c>
      <c r="B1482" s="28" t="s">
        <v>2988</v>
      </c>
      <c r="C1482" s="25" t="s">
        <v>16</v>
      </c>
      <c r="D1482" s="25">
        <v>4</v>
      </c>
      <c r="E1482" s="25" t="s">
        <v>2825</v>
      </c>
      <c r="F1482" s="27">
        <v>41564</v>
      </c>
      <c r="G1482" s="25" t="s">
        <v>2905</v>
      </c>
    </row>
    <row r="1483" spans="1:7" x14ac:dyDescent="0.35">
      <c r="A1483" s="38" t="s">
        <v>2989</v>
      </c>
      <c r="B1483" s="28" t="s">
        <v>2990</v>
      </c>
      <c r="C1483" s="25" t="s">
        <v>16</v>
      </c>
      <c r="D1483" s="25">
        <v>4</v>
      </c>
      <c r="E1483" s="25" t="s">
        <v>2825</v>
      </c>
      <c r="F1483" s="27">
        <v>41564</v>
      </c>
      <c r="G1483" s="25" t="s">
        <v>2905</v>
      </c>
    </row>
    <row r="1484" spans="1:7" x14ac:dyDescent="0.35">
      <c r="A1484" s="38" t="s">
        <v>2991</v>
      </c>
      <c r="B1484" s="28" t="s">
        <v>2992</v>
      </c>
      <c r="C1484" s="25" t="s">
        <v>16</v>
      </c>
      <c r="D1484" s="25">
        <v>4</v>
      </c>
      <c r="E1484" s="25" t="s">
        <v>2825</v>
      </c>
      <c r="F1484" s="27">
        <v>41564</v>
      </c>
      <c r="G1484" s="25" t="s">
        <v>2905</v>
      </c>
    </row>
    <row r="1485" spans="1:7" x14ac:dyDescent="0.35">
      <c r="A1485" s="38" t="s">
        <v>2993</v>
      </c>
      <c r="B1485" s="28" t="s">
        <v>2994</v>
      </c>
      <c r="C1485" s="25" t="s">
        <v>16</v>
      </c>
      <c r="D1485" s="25">
        <v>4</v>
      </c>
      <c r="E1485" s="25" t="s">
        <v>2825</v>
      </c>
      <c r="F1485" s="27">
        <v>41564</v>
      </c>
      <c r="G1485" s="25" t="s">
        <v>2905</v>
      </c>
    </row>
    <row r="1486" spans="1:7" x14ac:dyDescent="0.35">
      <c r="A1486" s="38" t="s">
        <v>2995</v>
      </c>
      <c r="B1486" s="28" t="s">
        <v>2992</v>
      </c>
      <c r="C1486" s="25" t="s">
        <v>16</v>
      </c>
      <c r="D1486" s="25">
        <v>4</v>
      </c>
      <c r="E1486" s="25" t="s">
        <v>2825</v>
      </c>
      <c r="F1486" s="27">
        <v>41564</v>
      </c>
      <c r="G1486" s="25" t="s">
        <v>2905</v>
      </c>
    </row>
    <row r="1487" spans="1:7" x14ac:dyDescent="0.35">
      <c r="A1487" s="38" t="s">
        <v>2996</v>
      </c>
      <c r="B1487" s="28" t="s">
        <v>2997</v>
      </c>
      <c r="C1487" s="25" t="s">
        <v>16</v>
      </c>
      <c r="D1487" s="25">
        <v>4</v>
      </c>
      <c r="E1487" s="25" t="s">
        <v>2825</v>
      </c>
      <c r="F1487" s="27">
        <v>41564</v>
      </c>
      <c r="G1487" s="25" t="s">
        <v>2905</v>
      </c>
    </row>
    <row r="1488" spans="1:7" x14ac:dyDescent="0.35">
      <c r="A1488" s="38" t="s">
        <v>2998</v>
      </c>
      <c r="B1488" s="28" t="s">
        <v>2999</v>
      </c>
      <c r="C1488" s="25" t="s">
        <v>16</v>
      </c>
      <c r="D1488" s="25">
        <v>5</v>
      </c>
      <c r="E1488" s="25" t="s">
        <v>2588</v>
      </c>
      <c r="F1488" s="27">
        <v>41564</v>
      </c>
      <c r="G1488" s="25" t="s">
        <v>2905</v>
      </c>
    </row>
    <row r="1489" spans="1:7" x14ac:dyDescent="0.35">
      <c r="A1489" s="38" t="s">
        <v>3000</v>
      </c>
      <c r="B1489" s="28" t="s">
        <v>3001</v>
      </c>
      <c r="C1489" s="25" t="s">
        <v>16</v>
      </c>
      <c r="D1489" s="25">
        <v>5</v>
      </c>
      <c r="E1489" s="25" t="s">
        <v>2588</v>
      </c>
      <c r="F1489" s="27">
        <v>41582</v>
      </c>
      <c r="G1489" s="25" t="s">
        <v>2905</v>
      </c>
    </row>
    <row r="1490" spans="1:7" x14ac:dyDescent="0.35">
      <c r="A1490" s="38" t="s">
        <v>3002</v>
      </c>
      <c r="B1490" s="28" t="s">
        <v>3003</v>
      </c>
      <c r="C1490" s="25" t="s">
        <v>16</v>
      </c>
      <c r="D1490" s="25">
        <v>5</v>
      </c>
      <c r="E1490" s="25" t="s">
        <v>2588</v>
      </c>
      <c r="F1490" s="27">
        <v>41582</v>
      </c>
      <c r="G1490" s="25" t="s">
        <v>2905</v>
      </c>
    </row>
    <row r="1491" spans="1:7" x14ac:dyDescent="0.35">
      <c r="A1491" s="38" t="s">
        <v>3004</v>
      </c>
      <c r="B1491" s="28" t="s">
        <v>3005</v>
      </c>
      <c r="C1491" s="25" t="s">
        <v>16</v>
      </c>
      <c r="D1491" s="25">
        <v>5</v>
      </c>
      <c r="E1491" s="25" t="s">
        <v>2588</v>
      </c>
      <c r="F1491" s="27">
        <v>41564</v>
      </c>
      <c r="G1491" s="25" t="s">
        <v>2905</v>
      </c>
    </row>
    <row r="1492" spans="1:7" x14ac:dyDescent="0.35">
      <c r="A1492" s="38" t="s">
        <v>3006</v>
      </c>
      <c r="B1492" s="28" t="s">
        <v>3007</v>
      </c>
      <c r="C1492" s="25" t="s">
        <v>16</v>
      </c>
      <c r="D1492" s="25">
        <v>5</v>
      </c>
      <c r="E1492" s="25" t="s">
        <v>2588</v>
      </c>
      <c r="F1492" s="27">
        <v>41564</v>
      </c>
      <c r="G1492" s="25" t="s">
        <v>2905</v>
      </c>
    </row>
    <row r="1493" spans="1:7" x14ac:dyDescent="0.35">
      <c r="A1493" s="38" t="s">
        <v>3008</v>
      </c>
      <c r="B1493" s="28" t="s">
        <v>3009</v>
      </c>
      <c r="C1493" s="25" t="s">
        <v>16</v>
      </c>
      <c r="D1493" s="25">
        <v>5</v>
      </c>
      <c r="E1493" s="25" t="s">
        <v>2588</v>
      </c>
      <c r="F1493" s="27">
        <v>41564</v>
      </c>
      <c r="G1493" s="25" t="s">
        <v>2905</v>
      </c>
    </row>
    <row r="1494" spans="1:7" x14ac:dyDescent="0.35">
      <c r="A1494" s="38" t="s">
        <v>3010</v>
      </c>
      <c r="B1494" s="28" t="s">
        <v>3011</v>
      </c>
      <c r="C1494" s="25" t="s">
        <v>16</v>
      </c>
      <c r="D1494" s="25">
        <v>5</v>
      </c>
      <c r="E1494" s="25" t="s">
        <v>2588</v>
      </c>
      <c r="F1494" s="27">
        <v>41564</v>
      </c>
      <c r="G1494" s="25" t="s">
        <v>2905</v>
      </c>
    </row>
    <row r="1495" spans="1:7" x14ac:dyDescent="0.35">
      <c r="A1495" s="38" t="s">
        <v>3012</v>
      </c>
      <c r="B1495" s="28" t="s">
        <v>3013</v>
      </c>
      <c r="C1495" s="25" t="s">
        <v>16</v>
      </c>
      <c r="D1495" s="25">
        <v>5</v>
      </c>
      <c r="E1495" s="25" t="s">
        <v>2588</v>
      </c>
      <c r="F1495" s="27">
        <v>41564</v>
      </c>
      <c r="G1495" s="25" t="s">
        <v>2905</v>
      </c>
    </row>
    <row r="1496" spans="1:7" x14ac:dyDescent="0.35">
      <c r="A1496" s="38" t="s">
        <v>3014</v>
      </c>
      <c r="B1496" s="28" t="s">
        <v>2958</v>
      </c>
      <c r="C1496" s="25" t="s">
        <v>16</v>
      </c>
      <c r="D1496" s="25">
        <v>5</v>
      </c>
      <c r="E1496" s="25" t="s">
        <v>2588</v>
      </c>
      <c r="F1496" s="27">
        <v>41564</v>
      </c>
      <c r="G1496" s="25" t="s">
        <v>2905</v>
      </c>
    </row>
    <row r="1497" spans="1:7" x14ac:dyDescent="0.35">
      <c r="A1497" s="38" t="s">
        <v>3015</v>
      </c>
      <c r="B1497" s="28" t="s">
        <v>3016</v>
      </c>
      <c r="C1497" s="25" t="s">
        <v>16</v>
      </c>
      <c r="D1497" s="25">
        <v>5</v>
      </c>
      <c r="E1497" s="25" t="s">
        <v>2588</v>
      </c>
      <c r="F1497" s="27">
        <v>41564</v>
      </c>
      <c r="G1497" s="25" t="s">
        <v>2905</v>
      </c>
    </row>
    <row r="1498" spans="1:7" x14ac:dyDescent="0.35">
      <c r="A1498" s="38" t="s">
        <v>3017</v>
      </c>
      <c r="B1498" s="28" t="s">
        <v>3018</v>
      </c>
      <c r="C1498" s="25" t="s">
        <v>16</v>
      </c>
      <c r="D1498" s="25">
        <v>5</v>
      </c>
      <c r="E1498" s="25" t="s">
        <v>2588</v>
      </c>
      <c r="F1498" s="27">
        <v>41564</v>
      </c>
      <c r="G1498" s="25" t="s">
        <v>2905</v>
      </c>
    </row>
    <row r="1499" spans="1:7" x14ac:dyDescent="0.35">
      <c r="A1499" s="38" t="s">
        <v>3019</v>
      </c>
      <c r="B1499" s="28" t="s">
        <v>3020</v>
      </c>
      <c r="C1499" s="25" t="s">
        <v>16</v>
      </c>
      <c r="D1499" s="25">
        <v>5</v>
      </c>
      <c r="E1499" s="25" t="s">
        <v>2588</v>
      </c>
      <c r="F1499" s="27">
        <v>41564</v>
      </c>
      <c r="G1499" s="25" t="s">
        <v>2905</v>
      </c>
    </row>
    <row r="1500" spans="1:7" x14ac:dyDescent="0.35">
      <c r="A1500" s="38" t="s">
        <v>3021</v>
      </c>
      <c r="B1500" s="28" t="s">
        <v>3022</v>
      </c>
      <c r="C1500" s="25" t="s">
        <v>16</v>
      </c>
      <c r="D1500" s="25">
        <v>5</v>
      </c>
      <c r="E1500" s="25" t="s">
        <v>2588</v>
      </c>
      <c r="F1500" s="27">
        <v>41564</v>
      </c>
      <c r="G1500" s="25" t="s">
        <v>2905</v>
      </c>
    </row>
    <row r="1501" spans="1:7" x14ac:dyDescent="0.35">
      <c r="A1501" s="38" t="s">
        <v>3023</v>
      </c>
      <c r="B1501" s="28" t="s">
        <v>3024</v>
      </c>
      <c r="C1501" s="25" t="s">
        <v>16</v>
      </c>
      <c r="D1501" s="25">
        <v>5</v>
      </c>
      <c r="E1501" s="25" t="s">
        <v>2588</v>
      </c>
      <c r="F1501" s="27">
        <v>42299</v>
      </c>
      <c r="G1501" s="25" t="s">
        <v>2905</v>
      </c>
    </row>
    <row r="1502" spans="1:7" x14ac:dyDescent="0.35">
      <c r="A1502" s="38" t="s">
        <v>3025</v>
      </c>
      <c r="B1502" s="28" t="s">
        <v>3026</v>
      </c>
      <c r="C1502" s="25" t="s">
        <v>16</v>
      </c>
      <c r="D1502" s="25"/>
      <c r="E1502" s="25" t="s">
        <v>2588</v>
      </c>
      <c r="F1502" s="27">
        <v>42299</v>
      </c>
      <c r="G1502" s="25" t="s">
        <v>2905</v>
      </c>
    </row>
    <row r="1503" spans="1:7" x14ac:dyDescent="0.35">
      <c r="A1503" s="38" t="s">
        <v>3027</v>
      </c>
      <c r="B1503" s="28" t="s">
        <v>3028</v>
      </c>
      <c r="C1503" s="25" t="s">
        <v>16</v>
      </c>
      <c r="D1503" s="25">
        <v>5</v>
      </c>
      <c r="E1503" s="25" t="s">
        <v>2588</v>
      </c>
      <c r="F1503" s="27">
        <v>41564</v>
      </c>
      <c r="G1503" s="25" t="s">
        <v>2905</v>
      </c>
    </row>
    <row r="1504" spans="1:7" x14ac:dyDescent="0.35">
      <c r="A1504" s="38" t="s">
        <v>3029</v>
      </c>
      <c r="B1504" s="28" t="s">
        <v>3030</v>
      </c>
      <c r="C1504" s="25" t="s">
        <v>16</v>
      </c>
      <c r="D1504" s="25">
        <v>5</v>
      </c>
      <c r="E1504" s="25" t="s">
        <v>2588</v>
      </c>
      <c r="F1504" s="27">
        <v>41564</v>
      </c>
      <c r="G1504" s="25" t="s">
        <v>2905</v>
      </c>
    </row>
    <row r="1505" spans="1:7" x14ac:dyDescent="0.35">
      <c r="A1505" s="38" t="s">
        <v>3031</v>
      </c>
      <c r="B1505" s="28" t="s">
        <v>3032</v>
      </c>
      <c r="C1505" s="25" t="s">
        <v>16</v>
      </c>
      <c r="D1505" s="25">
        <v>5</v>
      </c>
      <c r="E1505" s="25" t="s">
        <v>2588</v>
      </c>
      <c r="F1505" s="27">
        <v>41564</v>
      </c>
      <c r="G1505" s="25" t="s">
        <v>2905</v>
      </c>
    </row>
    <row r="1506" spans="1:7" x14ac:dyDescent="0.35">
      <c r="A1506" s="38" t="s">
        <v>3033</v>
      </c>
      <c r="B1506" s="28" t="s">
        <v>2994</v>
      </c>
      <c r="C1506" s="25" t="s">
        <v>16</v>
      </c>
      <c r="D1506" s="25">
        <v>5</v>
      </c>
      <c r="E1506" s="25" t="s">
        <v>2588</v>
      </c>
      <c r="F1506" s="27">
        <v>41564</v>
      </c>
      <c r="G1506" s="25" t="s">
        <v>2905</v>
      </c>
    </row>
    <row r="1507" spans="1:7" x14ac:dyDescent="0.35">
      <c r="A1507" s="38" t="s">
        <v>3034</v>
      </c>
      <c r="B1507" s="28" t="s">
        <v>3035</v>
      </c>
      <c r="C1507" s="25" t="s">
        <v>16</v>
      </c>
      <c r="D1507" s="25">
        <v>5</v>
      </c>
      <c r="E1507" s="25" t="s">
        <v>2588</v>
      </c>
      <c r="F1507" s="27">
        <v>41564</v>
      </c>
      <c r="G1507" s="25" t="s">
        <v>2905</v>
      </c>
    </row>
    <row r="1508" spans="1:7" x14ac:dyDescent="0.35">
      <c r="A1508" s="38" t="s">
        <v>3036</v>
      </c>
      <c r="B1508" s="28" t="s">
        <v>3037</v>
      </c>
      <c r="C1508" s="25" t="s">
        <v>16</v>
      </c>
      <c r="D1508" s="25">
        <v>1</v>
      </c>
      <c r="E1508" s="25" t="s">
        <v>2881</v>
      </c>
      <c r="F1508" s="27">
        <v>41576</v>
      </c>
      <c r="G1508" s="25" t="s">
        <v>2905</v>
      </c>
    </row>
    <row r="1509" spans="1:7" x14ac:dyDescent="0.35">
      <c r="A1509" s="38" t="s">
        <v>3038</v>
      </c>
      <c r="B1509" s="28" t="s">
        <v>2589</v>
      </c>
      <c r="C1509" s="25" t="s">
        <v>16</v>
      </c>
      <c r="D1509" s="25">
        <v>1</v>
      </c>
      <c r="E1509" s="25" t="s">
        <v>2881</v>
      </c>
      <c r="F1509" s="27">
        <v>41576</v>
      </c>
      <c r="G1509" s="25" t="s">
        <v>2905</v>
      </c>
    </row>
    <row r="1510" spans="1:7" x14ac:dyDescent="0.35">
      <c r="A1510" s="38" t="s">
        <v>3039</v>
      </c>
      <c r="B1510" s="28" t="s">
        <v>3037</v>
      </c>
      <c r="C1510" s="25" t="s">
        <v>16</v>
      </c>
      <c r="D1510" s="25">
        <v>2</v>
      </c>
      <c r="E1510" s="25" t="s">
        <v>1149</v>
      </c>
      <c r="F1510" s="27">
        <v>41564</v>
      </c>
      <c r="G1510" s="25" t="s">
        <v>2905</v>
      </c>
    </row>
    <row r="1511" spans="1:7" x14ac:dyDescent="0.35">
      <c r="A1511" s="38" t="s">
        <v>3040</v>
      </c>
      <c r="B1511" s="28" t="s">
        <v>3041</v>
      </c>
      <c r="C1511" s="25" t="s">
        <v>16</v>
      </c>
      <c r="D1511" s="25">
        <v>4</v>
      </c>
      <c r="E1511" s="25" t="s">
        <v>1281</v>
      </c>
      <c r="F1511" s="27">
        <v>41564</v>
      </c>
      <c r="G1511" s="25" t="s">
        <v>2905</v>
      </c>
    </row>
    <row r="1512" spans="1:7" x14ac:dyDescent="0.35">
      <c r="A1512" s="38" t="s">
        <v>3042</v>
      </c>
      <c r="B1512" s="28" t="s">
        <v>3043</v>
      </c>
      <c r="C1512" s="25" t="s">
        <v>16</v>
      </c>
      <c r="D1512" s="25">
        <v>5</v>
      </c>
      <c r="E1512" s="25" t="s">
        <v>1281</v>
      </c>
      <c r="F1512" s="27">
        <v>41564</v>
      </c>
      <c r="G1512" s="25" t="s">
        <v>2905</v>
      </c>
    </row>
    <row r="1513" spans="1:7" x14ac:dyDescent="0.35">
      <c r="A1513" s="38" t="s">
        <v>3044</v>
      </c>
      <c r="B1513" s="28" t="s">
        <v>3045</v>
      </c>
      <c r="C1513" s="25" t="s">
        <v>16</v>
      </c>
      <c r="D1513" s="25">
        <v>5</v>
      </c>
      <c r="E1513" s="25" t="s">
        <v>1281</v>
      </c>
      <c r="F1513" s="27">
        <v>41564</v>
      </c>
      <c r="G1513" s="25" t="s">
        <v>2905</v>
      </c>
    </row>
    <row r="1514" spans="1:7" x14ac:dyDescent="0.35">
      <c r="A1514" s="38" t="s">
        <v>3046</v>
      </c>
      <c r="B1514" s="28" t="s">
        <v>3047</v>
      </c>
      <c r="C1514" s="25" t="s">
        <v>16</v>
      </c>
      <c r="D1514" s="25">
        <v>5</v>
      </c>
      <c r="E1514" s="25" t="s">
        <v>1281</v>
      </c>
      <c r="F1514" s="27">
        <v>41564</v>
      </c>
      <c r="G1514" s="25" t="s">
        <v>2905</v>
      </c>
    </row>
    <row r="1515" spans="1:7" x14ac:dyDescent="0.35">
      <c r="A1515" s="38" t="s">
        <v>3048</v>
      </c>
      <c r="B1515" s="28" t="s">
        <v>3049</v>
      </c>
      <c r="C1515" s="25" t="s">
        <v>16</v>
      </c>
      <c r="D1515" s="25">
        <v>5</v>
      </c>
      <c r="E1515" s="25" t="s">
        <v>1281</v>
      </c>
      <c r="F1515" s="27">
        <v>41564</v>
      </c>
      <c r="G1515" s="25" t="s">
        <v>2905</v>
      </c>
    </row>
    <row r="1516" spans="1:7" x14ac:dyDescent="0.35">
      <c r="A1516" s="38" t="s">
        <v>3050</v>
      </c>
      <c r="B1516" s="28" t="s">
        <v>3051</v>
      </c>
      <c r="C1516" s="25" t="s">
        <v>16</v>
      </c>
      <c r="D1516" s="25">
        <v>5</v>
      </c>
      <c r="E1516" s="25" t="s">
        <v>1281</v>
      </c>
      <c r="F1516" s="27">
        <v>41564</v>
      </c>
      <c r="G1516" s="25" t="s">
        <v>2905</v>
      </c>
    </row>
    <row r="1517" spans="1:7" x14ac:dyDescent="0.35">
      <c r="A1517" s="38" t="s">
        <v>3052</v>
      </c>
      <c r="B1517" s="28" t="s">
        <v>3053</v>
      </c>
      <c r="C1517" s="25" t="s">
        <v>16</v>
      </c>
      <c r="D1517" s="25">
        <v>5</v>
      </c>
      <c r="E1517" s="25" t="s">
        <v>1281</v>
      </c>
      <c r="F1517" s="27">
        <v>41564</v>
      </c>
      <c r="G1517" s="25" t="s">
        <v>2905</v>
      </c>
    </row>
    <row r="1518" spans="1:7" x14ac:dyDescent="0.35">
      <c r="A1518" s="38" t="s">
        <v>3054</v>
      </c>
      <c r="B1518" s="28" t="s">
        <v>3055</v>
      </c>
      <c r="C1518" s="25" t="s">
        <v>16</v>
      </c>
      <c r="D1518" s="25">
        <v>5</v>
      </c>
      <c r="E1518" s="25" t="s">
        <v>1281</v>
      </c>
      <c r="F1518" s="27">
        <v>41564</v>
      </c>
      <c r="G1518" s="25" t="s">
        <v>2905</v>
      </c>
    </row>
    <row r="1519" spans="1:7" x14ac:dyDescent="0.35">
      <c r="A1519" s="38" t="s">
        <v>3056</v>
      </c>
      <c r="B1519" s="28" t="s">
        <v>3049</v>
      </c>
      <c r="C1519" s="25" t="s">
        <v>16</v>
      </c>
      <c r="D1519" s="25">
        <v>6</v>
      </c>
      <c r="E1519" s="25" t="s">
        <v>1281</v>
      </c>
      <c r="F1519" s="27">
        <v>41564</v>
      </c>
      <c r="G1519" s="25" t="s">
        <v>2905</v>
      </c>
    </row>
    <row r="1520" spans="1:7" x14ac:dyDescent="0.35">
      <c r="A1520" s="38" t="s">
        <v>3057</v>
      </c>
      <c r="B1520" s="28" t="s">
        <v>3058</v>
      </c>
      <c r="C1520" s="25" t="s">
        <v>16</v>
      </c>
      <c r="D1520" s="25">
        <v>6</v>
      </c>
      <c r="E1520" s="25" t="s">
        <v>1281</v>
      </c>
      <c r="F1520" s="27">
        <v>41564</v>
      </c>
      <c r="G1520" s="25" t="s">
        <v>2905</v>
      </c>
    </row>
    <row r="1521" spans="1:7" x14ac:dyDescent="0.35">
      <c r="A1521" s="38" t="s">
        <v>3059</v>
      </c>
      <c r="B1521" s="28" t="s">
        <v>3060</v>
      </c>
      <c r="C1521" s="25" t="s">
        <v>16</v>
      </c>
      <c r="D1521" s="25">
        <v>6</v>
      </c>
      <c r="E1521" s="25" t="s">
        <v>1281</v>
      </c>
      <c r="F1521" s="27">
        <v>41564</v>
      </c>
      <c r="G1521" s="25" t="s">
        <v>2905</v>
      </c>
    </row>
    <row r="1522" spans="1:7" x14ac:dyDescent="0.35">
      <c r="A1522" s="38" t="s">
        <v>3061</v>
      </c>
      <c r="B1522" s="28" t="s">
        <v>3062</v>
      </c>
      <c r="C1522" s="25" t="s">
        <v>16</v>
      </c>
      <c r="D1522" s="25">
        <v>6</v>
      </c>
      <c r="E1522" s="25" t="s">
        <v>1281</v>
      </c>
      <c r="F1522" s="27">
        <v>41564</v>
      </c>
      <c r="G1522" s="25" t="s">
        <v>2905</v>
      </c>
    </row>
    <row r="1523" spans="1:7" x14ac:dyDescent="0.35">
      <c r="A1523" s="38" t="s">
        <v>3063</v>
      </c>
      <c r="B1523" s="28" t="s">
        <v>3064</v>
      </c>
      <c r="C1523" s="25" t="s">
        <v>16</v>
      </c>
      <c r="D1523" s="25">
        <v>6</v>
      </c>
      <c r="E1523" s="25" t="s">
        <v>1281</v>
      </c>
      <c r="F1523" s="27">
        <v>41564</v>
      </c>
      <c r="G1523" s="25" t="s">
        <v>2905</v>
      </c>
    </row>
    <row r="1524" spans="1:7" x14ac:dyDescent="0.35">
      <c r="A1524" s="38" t="s">
        <v>3065</v>
      </c>
      <c r="B1524" s="28" t="s">
        <v>3066</v>
      </c>
      <c r="C1524" s="25" t="s">
        <v>16</v>
      </c>
      <c r="D1524" s="25">
        <v>6</v>
      </c>
      <c r="E1524" s="25" t="s">
        <v>1281</v>
      </c>
      <c r="F1524" s="27">
        <v>41564</v>
      </c>
      <c r="G1524" s="25" t="s">
        <v>2905</v>
      </c>
    </row>
    <row r="1525" spans="1:7" x14ac:dyDescent="0.35">
      <c r="A1525" s="38" t="s">
        <v>3067</v>
      </c>
      <c r="B1525" s="28" t="s">
        <v>3068</v>
      </c>
      <c r="C1525" s="25" t="s">
        <v>16</v>
      </c>
      <c r="D1525" s="25">
        <v>6</v>
      </c>
      <c r="E1525" s="25" t="s">
        <v>1281</v>
      </c>
      <c r="F1525" s="27">
        <v>41564</v>
      </c>
      <c r="G1525" s="25" t="s">
        <v>2905</v>
      </c>
    </row>
    <row r="1526" spans="1:7" x14ac:dyDescent="0.35">
      <c r="A1526" s="38" t="s">
        <v>3069</v>
      </c>
      <c r="B1526" s="28" t="s">
        <v>3070</v>
      </c>
      <c r="C1526" s="25" t="s">
        <v>16</v>
      </c>
      <c r="D1526" s="25">
        <v>6</v>
      </c>
      <c r="E1526" s="25" t="s">
        <v>1281</v>
      </c>
      <c r="F1526" s="27">
        <v>41564</v>
      </c>
      <c r="G1526" s="25" t="s">
        <v>2905</v>
      </c>
    </row>
    <row r="1527" spans="1:7" x14ac:dyDescent="0.35">
      <c r="A1527" s="38" t="s">
        <v>3071</v>
      </c>
      <c r="B1527" s="28" t="s">
        <v>3072</v>
      </c>
      <c r="C1527" s="25" t="s">
        <v>16</v>
      </c>
      <c r="D1527" s="25">
        <v>6</v>
      </c>
      <c r="E1527" s="25" t="s">
        <v>1281</v>
      </c>
      <c r="F1527" s="27">
        <v>41564</v>
      </c>
      <c r="G1527" s="25" t="s">
        <v>2905</v>
      </c>
    </row>
    <row r="1528" spans="1:7" x14ac:dyDescent="0.35">
      <c r="A1528" s="38" t="s">
        <v>3073</v>
      </c>
      <c r="B1528" s="28" t="s">
        <v>3074</v>
      </c>
      <c r="C1528" s="25" t="s">
        <v>16</v>
      </c>
      <c r="D1528" s="25">
        <v>6</v>
      </c>
      <c r="E1528" s="25" t="s">
        <v>1281</v>
      </c>
      <c r="F1528" s="27">
        <v>41564</v>
      </c>
      <c r="G1528" s="25" t="s">
        <v>2905</v>
      </c>
    </row>
    <row r="1529" spans="1:7" x14ac:dyDescent="0.35">
      <c r="A1529" s="38" t="s">
        <v>3075</v>
      </c>
      <c r="B1529" s="28" t="s">
        <v>2485</v>
      </c>
      <c r="C1529" s="25" t="s">
        <v>16</v>
      </c>
      <c r="D1529" s="25">
        <v>6</v>
      </c>
      <c r="E1529" s="25" t="s">
        <v>1281</v>
      </c>
      <c r="F1529" s="27">
        <v>41564</v>
      </c>
      <c r="G1529" s="25" t="s">
        <v>2905</v>
      </c>
    </row>
    <row r="1530" spans="1:7" x14ac:dyDescent="0.35">
      <c r="A1530" s="38" t="s">
        <v>3076</v>
      </c>
      <c r="B1530" s="28" t="s">
        <v>3077</v>
      </c>
      <c r="C1530" s="25" t="s">
        <v>16</v>
      </c>
      <c r="D1530" s="25">
        <v>6</v>
      </c>
      <c r="E1530" s="25" t="s">
        <v>1281</v>
      </c>
      <c r="F1530" s="27">
        <v>41564</v>
      </c>
      <c r="G1530" s="25" t="s">
        <v>2905</v>
      </c>
    </row>
    <row r="1531" spans="1:7" x14ac:dyDescent="0.35">
      <c r="A1531" s="38" t="s">
        <v>3078</v>
      </c>
      <c r="B1531" s="28" t="s">
        <v>3079</v>
      </c>
      <c r="C1531" s="25" t="s">
        <v>16</v>
      </c>
      <c r="D1531" s="25">
        <v>6</v>
      </c>
      <c r="E1531" s="25" t="s">
        <v>1281</v>
      </c>
      <c r="F1531" s="27">
        <v>41564</v>
      </c>
      <c r="G1531" s="25" t="s">
        <v>2905</v>
      </c>
    </row>
    <row r="1532" spans="1:7" x14ac:dyDescent="0.35">
      <c r="A1532" s="38" t="s">
        <v>3080</v>
      </c>
      <c r="B1532" s="28" t="s">
        <v>3081</v>
      </c>
      <c r="C1532" s="25" t="s">
        <v>16</v>
      </c>
      <c r="D1532" s="25">
        <v>6</v>
      </c>
      <c r="E1532" s="25" t="s">
        <v>1281</v>
      </c>
      <c r="F1532" s="27">
        <v>41564</v>
      </c>
      <c r="G1532" s="25" t="s">
        <v>2905</v>
      </c>
    </row>
    <row r="1533" spans="1:7" x14ac:dyDescent="0.35">
      <c r="A1533" s="38" t="s">
        <v>3082</v>
      </c>
      <c r="B1533" s="28" t="s">
        <v>3083</v>
      </c>
      <c r="C1533" s="25" t="s">
        <v>16</v>
      </c>
      <c r="D1533" s="25">
        <v>6</v>
      </c>
      <c r="E1533" s="25" t="s">
        <v>1281</v>
      </c>
      <c r="F1533" s="27">
        <v>41564</v>
      </c>
      <c r="G1533" s="25" t="s">
        <v>2905</v>
      </c>
    </row>
    <row r="1534" spans="1:7" x14ac:dyDescent="0.35">
      <c r="A1534" s="38" t="s">
        <v>3084</v>
      </c>
      <c r="B1534" s="28" t="s">
        <v>3085</v>
      </c>
      <c r="C1534" s="25" t="s">
        <v>16</v>
      </c>
      <c r="D1534" s="25">
        <v>6</v>
      </c>
      <c r="E1534" s="25" t="s">
        <v>1281</v>
      </c>
      <c r="F1534" s="27">
        <v>41564</v>
      </c>
      <c r="G1534" s="25" t="s">
        <v>2905</v>
      </c>
    </row>
    <row r="1535" spans="1:7" x14ac:dyDescent="0.35">
      <c r="A1535" s="38" t="s">
        <v>3086</v>
      </c>
      <c r="B1535" s="28" t="s">
        <v>3087</v>
      </c>
      <c r="C1535" s="25" t="s">
        <v>16</v>
      </c>
      <c r="D1535" s="25">
        <v>6</v>
      </c>
      <c r="E1535" s="25" t="s">
        <v>1281</v>
      </c>
      <c r="F1535" s="27">
        <v>41564</v>
      </c>
      <c r="G1535" s="25" t="s">
        <v>2905</v>
      </c>
    </row>
    <row r="1536" spans="1:7" x14ac:dyDescent="0.35">
      <c r="A1536" s="38" t="s">
        <v>3088</v>
      </c>
      <c r="B1536" s="28" t="s">
        <v>3089</v>
      </c>
      <c r="C1536" s="25" t="s">
        <v>16</v>
      </c>
      <c r="D1536" s="25">
        <v>6</v>
      </c>
      <c r="E1536" s="25" t="s">
        <v>1281</v>
      </c>
      <c r="F1536" s="27">
        <v>41564</v>
      </c>
      <c r="G1536" s="25" t="s">
        <v>2905</v>
      </c>
    </row>
    <row r="1537" spans="1:7" x14ac:dyDescent="0.35">
      <c r="A1537" s="38" t="s">
        <v>3090</v>
      </c>
      <c r="B1537" s="28" t="s">
        <v>3091</v>
      </c>
      <c r="C1537" s="25" t="s">
        <v>16</v>
      </c>
      <c r="D1537" s="25">
        <v>6</v>
      </c>
      <c r="E1537" s="25" t="s">
        <v>1281</v>
      </c>
      <c r="F1537" s="27">
        <v>41564</v>
      </c>
      <c r="G1537" s="25" t="s">
        <v>2905</v>
      </c>
    </row>
    <row r="1538" spans="1:7" x14ac:dyDescent="0.35">
      <c r="A1538" s="38" t="s">
        <v>3092</v>
      </c>
      <c r="B1538" s="28" t="s">
        <v>3093</v>
      </c>
      <c r="C1538" s="25" t="s">
        <v>16</v>
      </c>
      <c r="D1538" s="25">
        <v>6</v>
      </c>
      <c r="E1538" s="25" t="s">
        <v>1281</v>
      </c>
      <c r="F1538" s="27">
        <v>41564</v>
      </c>
      <c r="G1538" s="25" t="s">
        <v>2905</v>
      </c>
    </row>
    <row r="1539" spans="1:7" x14ac:dyDescent="0.35">
      <c r="A1539" s="38" t="s">
        <v>3094</v>
      </c>
      <c r="B1539" s="28" t="s">
        <v>3095</v>
      </c>
      <c r="C1539" s="25" t="s">
        <v>16</v>
      </c>
      <c r="D1539" s="25">
        <v>6</v>
      </c>
      <c r="E1539" s="25" t="s">
        <v>1281</v>
      </c>
      <c r="F1539" s="27">
        <v>41564</v>
      </c>
      <c r="G1539" s="25" t="s">
        <v>2905</v>
      </c>
    </row>
    <row r="1540" spans="1:7" x14ac:dyDescent="0.35">
      <c r="A1540" s="38" t="s">
        <v>3096</v>
      </c>
      <c r="B1540" s="28" t="s">
        <v>3097</v>
      </c>
      <c r="C1540" s="25" t="s">
        <v>16</v>
      </c>
      <c r="D1540" s="25">
        <v>6</v>
      </c>
      <c r="E1540" s="25" t="s">
        <v>1281</v>
      </c>
      <c r="F1540" s="27">
        <v>41564</v>
      </c>
      <c r="G1540" s="25" t="s">
        <v>2905</v>
      </c>
    </row>
    <row r="1541" spans="1:7" x14ac:dyDescent="0.35">
      <c r="A1541" s="38" t="s">
        <v>3098</v>
      </c>
      <c r="B1541" s="28" t="s">
        <v>3099</v>
      </c>
      <c r="C1541" s="25" t="s">
        <v>16</v>
      </c>
      <c r="D1541" s="25">
        <v>6</v>
      </c>
      <c r="E1541" s="25" t="s">
        <v>1281</v>
      </c>
      <c r="F1541" s="27">
        <v>41564</v>
      </c>
      <c r="G1541" s="25" t="s">
        <v>2905</v>
      </c>
    </row>
    <row r="1542" spans="1:7" x14ac:dyDescent="0.35">
      <c r="A1542" s="38" t="s">
        <v>3100</v>
      </c>
      <c r="B1542" s="28" t="s">
        <v>3101</v>
      </c>
      <c r="C1542" s="25" t="s">
        <v>16</v>
      </c>
      <c r="D1542" s="25">
        <v>6</v>
      </c>
      <c r="E1542" s="25" t="s">
        <v>1281</v>
      </c>
      <c r="F1542" s="27">
        <v>41564</v>
      </c>
      <c r="G1542" s="25" t="s">
        <v>2905</v>
      </c>
    </row>
    <row r="1543" spans="1:7" x14ac:dyDescent="0.35">
      <c r="A1543" s="38" t="s">
        <v>3102</v>
      </c>
      <c r="B1543" s="28" t="s">
        <v>3103</v>
      </c>
      <c r="C1543" s="25" t="s">
        <v>16</v>
      </c>
      <c r="D1543" s="25">
        <v>3</v>
      </c>
      <c r="E1543" s="25" t="s">
        <v>1149</v>
      </c>
      <c r="F1543" s="27">
        <v>41564</v>
      </c>
      <c r="G1543" s="25" t="s">
        <v>2905</v>
      </c>
    </row>
    <row r="1544" spans="1:7" x14ac:dyDescent="0.35">
      <c r="A1544" s="38" t="s">
        <v>3104</v>
      </c>
      <c r="B1544" s="28" t="s">
        <v>3105</v>
      </c>
      <c r="C1544" s="25" t="s">
        <v>16</v>
      </c>
      <c r="D1544" s="25">
        <v>3</v>
      </c>
      <c r="E1544" s="25" t="s">
        <v>1149</v>
      </c>
      <c r="F1544" s="27">
        <v>41564</v>
      </c>
      <c r="G1544" s="25" t="s">
        <v>2905</v>
      </c>
    </row>
    <row r="1545" spans="1:7" x14ac:dyDescent="0.35">
      <c r="A1545" s="38" t="s">
        <v>3106</v>
      </c>
      <c r="B1545" s="28" t="s">
        <v>3107</v>
      </c>
      <c r="C1545" s="25" t="s">
        <v>16</v>
      </c>
      <c r="D1545" s="25">
        <v>4</v>
      </c>
      <c r="E1545" s="25" t="s">
        <v>1149</v>
      </c>
      <c r="F1545" s="27">
        <v>41564</v>
      </c>
      <c r="G1545" s="25" t="s">
        <v>2905</v>
      </c>
    </row>
    <row r="1546" spans="1:7" x14ac:dyDescent="0.35">
      <c r="A1546" s="38" t="s">
        <v>3108</v>
      </c>
      <c r="B1546" s="28" t="s">
        <v>3109</v>
      </c>
      <c r="C1546" s="25" t="s">
        <v>16</v>
      </c>
      <c r="D1546" s="25">
        <v>4</v>
      </c>
      <c r="E1546" s="25" t="s">
        <v>1149</v>
      </c>
      <c r="F1546" s="27">
        <v>41564</v>
      </c>
      <c r="G1546" s="25" t="s">
        <v>2905</v>
      </c>
    </row>
    <row r="1547" spans="1:7" x14ac:dyDescent="0.35">
      <c r="A1547" s="38" t="s">
        <v>3110</v>
      </c>
      <c r="B1547" s="28" t="s">
        <v>3111</v>
      </c>
      <c r="C1547" s="25" t="s">
        <v>16</v>
      </c>
      <c r="D1547" s="25">
        <v>4</v>
      </c>
      <c r="E1547" s="25" t="s">
        <v>1149</v>
      </c>
      <c r="F1547" s="27">
        <v>41564</v>
      </c>
      <c r="G1547" s="25" t="s">
        <v>2905</v>
      </c>
    </row>
    <row r="1548" spans="1:7" x14ac:dyDescent="0.35">
      <c r="A1548" s="38" t="s">
        <v>3112</v>
      </c>
      <c r="B1548" s="28" t="s">
        <v>3113</v>
      </c>
      <c r="C1548" s="25" t="s">
        <v>16</v>
      </c>
      <c r="D1548" s="25">
        <v>4</v>
      </c>
      <c r="E1548" s="25" t="s">
        <v>1149</v>
      </c>
      <c r="F1548" s="27">
        <v>41564</v>
      </c>
      <c r="G1548" s="25" t="s">
        <v>2905</v>
      </c>
    </row>
    <row r="1549" spans="1:7" x14ac:dyDescent="0.35">
      <c r="A1549" s="38" t="s">
        <v>3114</v>
      </c>
      <c r="B1549" s="28" t="s">
        <v>1161</v>
      </c>
      <c r="C1549" s="25" t="s">
        <v>16</v>
      </c>
      <c r="D1549" s="25">
        <v>4</v>
      </c>
      <c r="E1549" s="25" t="s">
        <v>1149</v>
      </c>
      <c r="F1549" s="27">
        <v>41564</v>
      </c>
      <c r="G1549" s="25" t="s">
        <v>2905</v>
      </c>
    </row>
    <row r="1550" spans="1:7" x14ac:dyDescent="0.35">
      <c r="A1550" s="38" t="s">
        <v>3115</v>
      </c>
      <c r="B1550" s="28" t="s">
        <v>3116</v>
      </c>
      <c r="C1550" s="25" t="s">
        <v>16</v>
      </c>
      <c r="D1550" s="25">
        <v>4</v>
      </c>
      <c r="E1550" s="25" t="s">
        <v>1149</v>
      </c>
      <c r="F1550" s="27">
        <v>41564</v>
      </c>
      <c r="G1550" s="25" t="s">
        <v>2905</v>
      </c>
    </row>
    <row r="1551" spans="1:7" x14ac:dyDescent="0.35">
      <c r="A1551" s="38" t="s">
        <v>3117</v>
      </c>
      <c r="B1551" s="28" t="s">
        <v>3118</v>
      </c>
      <c r="C1551" s="25" t="s">
        <v>16</v>
      </c>
      <c r="D1551" s="25">
        <v>4</v>
      </c>
      <c r="E1551" s="25" t="s">
        <v>1149</v>
      </c>
      <c r="F1551" s="27">
        <v>41564</v>
      </c>
      <c r="G1551" s="25" t="s">
        <v>2905</v>
      </c>
    </row>
    <row r="1552" spans="1:7" x14ac:dyDescent="0.35">
      <c r="A1552" s="38" t="s">
        <v>3119</v>
      </c>
      <c r="B1552" s="28" t="s">
        <v>3120</v>
      </c>
      <c r="C1552" s="25" t="s">
        <v>16</v>
      </c>
      <c r="D1552" s="25">
        <v>4</v>
      </c>
      <c r="E1552" s="25" t="s">
        <v>1149</v>
      </c>
      <c r="F1552" s="27">
        <v>41564</v>
      </c>
      <c r="G1552" s="25" t="s">
        <v>2905</v>
      </c>
    </row>
    <row r="1553" spans="1:7" x14ac:dyDescent="0.35">
      <c r="A1553" s="38" t="s">
        <v>3121</v>
      </c>
      <c r="B1553" s="28" t="s">
        <v>3122</v>
      </c>
      <c r="C1553" s="25" t="s">
        <v>16</v>
      </c>
      <c r="D1553" s="25">
        <v>4</v>
      </c>
      <c r="E1553" s="25" t="s">
        <v>1149</v>
      </c>
      <c r="F1553" s="27">
        <v>41564</v>
      </c>
      <c r="G1553" s="25" t="s">
        <v>2905</v>
      </c>
    </row>
    <row r="1554" spans="1:7" x14ac:dyDescent="0.35">
      <c r="A1554" s="38" t="s">
        <v>3123</v>
      </c>
      <c r="B1554" s="28" t="s">
        <v>3124</v>
      </c>
      <c r="C1554" s="25" t="s">
        <v>16</v>
      </c>
      <c r="D1554" s="25">
        <v>4</v>
      </c>
      <c r="E1554" s="25" t="s">
        <v>1149</v>
      </c>
      <c r="F1554" s="27">
        <v>41564</v>
      </c>
      <c r="G1554" s="25" t="s">
        <v>2905</v>
      </c>
    </row>
    <row r="1555" spans="1:7" x14ac:dyDescent="0.35">
      <c r="A1555" s="38" t="s">
        <v>3125</v>
      </c>
      <c r="B1555" s="28" t="s">
        <v>3126</v>
      </c>
      <c r="C1555" s="25" t="s">
        <v>16</v>
      </c>
      <c r="D1555" s="25">
        <v>4</v>
      </c>
      <c r="E1555" s="25" t="s">
        <v>1149</v>
      </c>
      <c r="F1555" s="27">
        <v>41564</v>
      </c>
      <c r="G1555" s="25" t="s">
        <v>2905</v>
      </c>
    </row>
    <row r="1556" spans="1:7" x14ac:dyDescent="0.35">
      <c r="A1556" s="38" t="s">
        <v>3127</v>
      </c>
      <c r="B1556" s="28" t="s">
        <v>3128</v>
      </c>
      <c r="C1556" s="25" t="s">
        <v>16</v>
      </c>
      <c r="D1556" s="25">
        <v>4</v>
      </c>
      <c r="E1556" s="25" t="s">
        <v>1149</v>
      </c>
      <c r="F1556" s="27">
        <v>41564</v>
      </c>
      <c r="G1556" s="25" t="s">
        <v>2905</v>
      </c>
    </row>
    <row r="1557" spans="1:7" x14ac:dyDescent="0.35">
      <c r="A1557" s="38" t="s">
        <v>3129</v>
      </c>
      <c r="B1557" s="28" t="s">
        <v>3130</v>
      </c>
      <c r="C1557" s="25" t="s">
        <v>16</v>
      </c>
      <c r="D1557" s="25">
        <v>4</v>
      </c>
      <c r="E1557" s="25" t="s">
        <v>1149</v>
      </c>
      <c r="F1557" s="27">
        <v>41564</v>
      </c>
      <c r="G1557" s="25" t="s">
        <v>2905</v>
      </c>
    </row>
    <row r="1558" spans="1:7" x14ac:dyDescent="0.35">
      <c r="A1558" s="38" t="s">
        <v>3131</v>
      </c>
      <c r="B1558" s="28" t="s">
        <v>3132</v>
      </c>
      <c r="C1558" s="25" t="s">
        <v>16</v>
      </c>
      <c r="D1558" s="25">
        <v>4</v>
      </c>
      <c r="E1558" s="25" t="s">
        <v>1149</v>
      </c>
      <c r="F1558" s="27">
        <v>41564</v>
      </c>
      <c r="G1558" s="25" t="s">
        <v>2905</v>
      </c>
    </row>
    <row r="1559" spans="1:7" x14ac:dyDescent="0.35">
      <c r="A1559" s="38" t="s">
        <v>3133</v>
      </c>
      <c r="B1559" s="28" t="s">
        <v>3134</v>
      </c>
      <c r="C1559" s="25" t="s">
        <v>16</v>
      </c>
      <c r="D1559" s="25">
        <v>4</v>
      </c>
      <c r="E1559" s="25" t="s">
        <v>1149</v>
      </c>
      <c r="F1559" s="27">
        <v>41564</v>
      </c>
      <c r="G1559" s="25" t="s">
        <v>2905</v>
      </c>
    </row>
    <row r="1560" spans="1:7" x14ac:dyDescent="0.35">
      <c r="A1560" s="38" t="s">
        <v>3135</v>
      </c>
      <c r="B1560" s="28" t="s">
        <v>3136</v>
      </c>
      <c r="C1560" s="25" t="s">
        <v>16</v>
      </c>
      <c r="D1560" s="25">
        <v>4</v>
      </c>
      <c r="E1560" s="25" t="s">
        <v>1149</v>
      </c>
      <c r="F1560" s="27">
        <v>41564</v>
      </c>
      <c r="G1560" s="25" t="s">
        <v>2905</v>
      </c>
    </row>
    <row r="1561" spans="1:7" x14ac:dyDescent="0.35">
      <c r="A1561" s="38" t="s">
        <v>3137</v>
      </c>
      <c r="B1561" s="28" t="s">
        <v>3138</v>
      </c>
      <c r="C1561" s="25" t="s">
        <v>16</v>
      </c>
      <c r="D1561" s="25">
        <v>4</v>
      </c>
      <c r="E1561" s="25" t="s">
        <v>1149</v>
      </c>
      <c r="F1561" s="27">
        <v>41564</v>
      </c>
      <c r="G1561" s="25" t="s">
        <v>2905</v>
      </c>
    </row>
    <row r="1562" spans="1:7" x14ac:dyDescent="0.35">
      <c r="A1562" s="38" t="s">
        <v>3139</v>
      </c>
      <c r="B1562" s="28" t="s">
        <v>3140</v>
      </c>
      <c r="C1562" s="25" t="s">
        <v>16</v>
      </c>
      <c r="D1562" s="25">
        <v>4</v>
      </c>
      <c r="E1562" s="25" t="s">
        <v>1149</v>
      </c>
      <c r="F1562" s="27">
        <v>41564</v>
      </c>
      <c r="G1562" s="25" t="s">
        <v>2905</v>
      </c>
    </row>
    <row r="1563" spans="1:7" x14ac:dyDescent="0.35">
      <c r="A1563" s="38" t="s">
        <v>3141</v>
      </c>
      <c r="B1563" s="28" t="s">
        <v>3142</v>
      </c>
      <c r="C1563" s="25" t="s">
        <v>16</v>
      </c>
      <c r="D1563" s="25">
        <v>4</v>
      </c>
      <c r="E1563" s="25" t="s">
        <v>1149</v>
      </c>
      <c r="F1563" s="27">
        <v>41564</v>
      </c>
      <c r="G1563" s="25" t="s">
        <v>2905</v>
      </c>
    </row>
    <row r="1564" spans="1:7" x14ac:dyDescent="0.35">
      <c r="A1564" s="38" t="s">
        <v>3143</v>
      </c>
      <c r="B1564" s="28" t="s">
        <v>3144</v>
      </c>
      <c r="C1564" s="25" t="s">
        <v>16</v>
      </c>
      <c r="D1564" s="25">
        <v>4</v>
      </c>
      <c r="E1564" s="25" t="s">
        <v>1149</v>
      </c>
      <c r="F1564" s="27">
        <v>41564</v>
      </c>
      <c r="G1564" s="25" t="s">
        <v>2905</v>
      </c>
    </row>
    <row r="1565" spans="1:7" x14ac:dyDescent="0.35">
      <c r="A1565" s="38" t="s">
        <v>3145</v>
      </c>
      <c r="B1565" s="28" t="s">
        <v>3146</v>
      </c>
      <c r="C1565" s="25" t="s">
        <v>16</v>
      </c>
      <c r="D1565" s="25">
        <v>4</v>
      </c>
      <c r="E1565" s="25" t="s">
        <v>1149</v>
      </c>
      <c r="F1565" s="27">
        <v>41564</v>
      </c>
      <c r="G1565" s="25" t="s">
        <v>2905</v>
      </c>
    </row>
    <row r="1566" spans="1:7" x14ac:dyDescent="0.35">
      <c r="A1566" s="38" t="s">
        <v>3147</v>
      </c>
      <c r="B1566" s="28" t="s">
        <v>3148</v>
      </c>
      <c r="C1566" s="25" t="s">
        <v>16</v>
      </c>
      <c r="D1566" s="25">
        <v>4</v>
      </c>
      <c r="E1566" s="25" t="s">
        <v>1149</v>
      </c>
      <c r="F1566" s="27">
        <v>41564</v>
      </c>
      <c r="G1566" s="25" t="s">
        <v>2905</v>
      </c>
    </row>
    <row r="1567" spans="1:7" x14ac:dyDescent="0.35">
      <c r="A1567" s="38" t="s">
        <v>3149</v>
      </c>
      <c r="B1567" s="28" t="s">
        <v>3150</v>
      </c>
      <c r="C1567" s="25" t="s">
        <v>16</v>
      </c>
      <c r="D1567" s="25">
        <v>4</v>
      </c>
      <c r="E1567" s="25" t="s">
        <v>1149</v>
      </c>
      <c r="F1567" s="27">
        <v>41564</v>
      </c>
      <c r="G1567" s="25" t="s">
        <v>2905</v>
      </c>
    </row>
    <row r="1568" spans="1:7" x14ac:dyDescent="0.35">
      <c r="A1568" s="38" t="s">
        <v>3151</v>
      </c>
      <c r="B1568" s="28" t="s">
        <v>3152</v>
      </c>
      <c r="C1568" s="25" t="s">
        <v>16</v>
      </c>
      <c r="D1568" s="25">
        <v>4</v>
      </c>
      <c r="E1568" s="25" t="s">
        <v>1149</v>
      </c>
      <c r="F1568" s="27">
        <v>41564</v>
      </c>
      <c r="G1568" s="25" t="s">
        <v>2905</v>
      </c>
    </row>
    <row r="1569" spans="1:7" x14ac:dyDescent="0.35">
      <c r="A1569" s="38" t="s">
        <v>3153</v>
      </c>
      <c r="B1569" s="28" t="s">
        <v>3154</v>
      </c>
      <c r="C1569" s="25" t="s">
        <v>16</v>
      </c>
      <c r="D1569" s="25">
        <v>3</v>
      </c>
      <c r="E1569" s="25" t="s">
        <v>1281</v>
      </c>
      <c r="F1569" s="27">
        <v>41564</v>
      </c>
      <c r="G1569" s="25" t="s">
        <v>2905</v>
      </c>
    </row>
    <row r="1570" spans="1:7" x14ac:dyDescent="0.35">
      <c r="A1570" s="38" t="s">
        <v>3155</v>
      </c>
      <c r="B1570" s="28" t="s">
        <v>3156</v>
      </c>
      <c r="C1570" s="25" t="s">
        <v>16</v>
      </c>
      <c r="D1570" s="25">
        <v>4</v>
      </c>
      <c r="E1570" s="25" t="s">
        <v>1281</v>
      </c>
      <c r="F1570" s="27">
        <v>41564</v>
      </c>
      <c r="G1570" s="25" t="s">
        <v>2905</v>
      </c>
    </row>
    <row r="1571" spans="1:7" x14ac:dyDescent="0.35">
      <c r="A1571" s="38" t="s">
        <v>3157</v>
      </c>
      <c r="B1571" s="28" t="s">
        <v>3158</v>
      </c>
      <c r="C1571" s="25" t="s">
        <v>16</v>
      </c>
      <c r="D1571" s="25">
        <v>4</v>
      </c>
      <c r="E1571" s="25" t="s">
        <v>1281</v>
      </c>
      <c r="F1571" s="27">
        <v>41564</v>
      </c>
      <c r="G1571" s="25" t="s">
        <v>2905</v>
      </c>
    </row>
    <row r="1572" spans="1:7" x14ac:dyDescent="0.35">
      <c r="A1572" s="38" t="s">
        <v>3159</v>
      </c>
      <c r="B1572" s="28" t="s">
        <v>3160</v>
      </c>
      <c r="C1572" s="25" t="s">
        <v>16</v>
      </c>
      <c r="D1572" s="25">
        <v>4</v>
      </c>
      <c r="E1572" s="25" t="s">
        <v>1281</v>
      </c>
      <c r="F1572" s="27">
        <v>41564</v>
      </c>
      <c r="G1572" s="25" t="s">
        <v>2905</v>
      </c>
    </row>
    <row r="1573" spans="1:7" x14ac:dyDescent="0.35">
      <c r="A1573" s="38" t="s">
        <v>3161</v>
      </c>
      <c r="B1573" s="28" t="s">
        <v>3162</v>
      </c>
      <c r="C1573" s="25" t="s">
        <v>16</v>
      </c>
      <c r="D1573" s="25">
        <v>4</v>
      </c>
      <c r="E1573" s="25" t="s">
        <v>1281</v>
      </c>
      <c r="F1573" s="27">
        <v>41564</v>
      </c>
      <c r="G1573" s="25" t="s">
        <v>2905</v>
      </c>
    </row>
    <row r="1574" spans="1:7" x14ac:dyDescent="0.35">
      <c r="A1574" s="38" t="s">
        <v>3163</v>
      </c>
      <c r="B1574" s="28" t="s">
        <v>3164</v>
      </c>
      <c r="C1574" s="25" t="s">
        <v>16</v>
      </c>
      <c r="D1574" s="25">
        <v>4</v>
      </c>
      <c r="E1574" s="25" t="s">
        <v>1281</v>
      </c>
      <c r="F1574" s="27">
        <v>41564</v>
      </c>
      <c r="G1574" s="25" t="s">
        <v>2905</v>
      </c>
    </row>
    <row r="1575" spans="1:7" x14ac:dyDescent="0.35">
      <c r="A1575" s="38" t="s">
        <v>3165</v>
      </c>
      <c r="B1575" s="28" t="s">
        <v>3166</v>
      </c>
      <c r="C1575" s="25" t="s">
        <v>16</v>
      </c>
      <c r="D1575" s="25">
        <v>4</v>
      </c>
      <c r="E1575" s="25" t="s">
        <v>1281</v>
      </c>
      <c r="F1575" s="27">
        <v>41564</v>
      </c>
      <c r="G1575" s="25" t="s">
        <v>2905</v>
      </c>
    </row>
    <row r="1576" spans="1:7" x14ac:dyDescent="0.35">
      <c r="A1576" s="38" t="s">
        <v>3167</v>
      </c>
      <c r="B1576" s="28" t="s">
        <v>3168</v>
      </c>
      <c r="C1576" s="25" t="s">
        <v>16</v>
      </c>
      <c r="D1576" s="25">
        <v>4</v>
      </c>
      <c r="E1576" s="25" t="s">
        <v>1281</v>
      </c>
      <c r="F1576" s="27">
        <v>41564</v>
      </c>
      <c r="G1576" s="25" t="s">
        <v>2905</v>
      </c>
    </row>
    <row r="1577" spans="1:7" x14ac:dyDescent="0.35">
      <c r="A1577" s="38" t="s">
        <v>3169</v>
      </c>
      <c r="B1577" s="28" t="s">
        <v>3170</v>
      </c>
      <c r="C1577" s="25" t="s">
        <v>16</v>
      </c>
      <c r="D1577" s="25">
        <v>4</v>
      </c>
      <c r="E1577" s="25" t="s">
        <v>1281</v>
      </c>
      <c r="F1577" s="27">
        <v>41564</v>
      </c>
      <c r="G1577" s="25" t="s">
        <v>2905</v>
      </c>
    </row>
    <row r="1578" spans="1:7" x14ac:dyDescent="0.35">
      <c r="A1578" s="38" t="s">
        <v>3171</v>
      </c>
      <c r="B1578" s="28" t="s">
        <v>3172</v>
      </c>
      <c r="C1578" s="25" t="s">
        <v>16</v>
      </c>
      <c r="D1578" s="25">
        <v>4</v>
      </c>
      <c r="E1578" s="25" t="s">
        <v>1281</v>
      </c>
      <c r="F1578" s="27">
        <v>41564</v>
      </c>
      <c r="G1578" s="25" t="s">
        <v>2905</v>
      </c>
    </row>
    <row r="1579" spans="1:7" x14ac:dyDescent="0.35">
      <c r="A1579" s="38" t="s">
        <v>3173</v>
      </c>
      <c r="B1579" s="28" t="s">
        <v>2299</v>
      </c>
      <c r="C1579" s="25" t="s">
        <v>16</v>
      </c>
      <c r="D1579" s="25">
        <v>4</v>
      </c>
      <c r="E1579" s="25" t="s">
        <v>1281</v>
      </c>
      <c r="F1579" s="27">
        <v>42558</v>
      </c>
      <c r="G1579" s="25" t="s">
        <v>2905</v>
      </c>
    </row>
    <row r="1580" spans="1:7" x14ac:dyDescent="0.35">
      <c r="A1580" s="38" t="s">
        <v>3174</v>
      </c>
      <c r="B1580" s="28" t="s">
        <v>3175</v>
      </c>
      <c r="C1580" s="25" t="s">
        <v>16</v>
      </c>
      <c r="D1580" s="25">
        <v>5</v>
      </c>
      <c r="E1580" s="25" t="s">
        <v>1281</v>
      </c>
      <c r="F1580" s="27">
        <v>41564</v>
      </c>
      <c r="G1580" s="25" t="s">
        <v>2905</v>
      </c>
    </row>
    <row r="1581" spans="1:7" x14ac:dyDescent="0.35">
      <c r="A1581" s="38" t="s">
        <v>3176</v>
      </c>
      <c r="B1581" s="28" t="s">
        <v>3177</v>
      </c>
      <c r="C1581" s="25" t="s">
        <v>16</v>
      </c>
      <c r="D1581" s="25">
        <v>5</v>
      </c>
      <c r="E1581" s="25" t="s">
        <v>1281</v>
      </c>
      <c r="F1581" s="27">
        <v>41564</v>
      </c>
      <c r="G1581" s="25" t="s">
        <v>2905</v>
      </c>
    </row>
    <row r="1582" spans="1:7" x14ac:dyDescent="0.35">
      <c r="A1582" s="38" t="s">
        <v>3178</v>
      </c>
      <c r="B1582" s="28" t="s">
        <v>3179</v>
      </c>
      <c r="C1582" s="25" t="s">
        <v>16</v>
      </c>
      <c r="D1582" s="25">
        <v>5</v>
      </c>
      <c r="E1582" s="25" t="s">
        <v>1281</v>
      </c>
      <c r="F1582" s="27">
        <v>41564</v>
      </c>
      <c r="G1582" s="25" t="s">
        <v>2905</v>
      </c>
    </row>
    <row r="1583" spans="1:7" x14ac:dyDescent="0.35">
      <c r="A1583" s="38" t="s">
        <v>3180</v>
      </c>
      <c r="B1583" s="28" t="s">
        <v>3181</v>
      </c>
      <c r="C1583" s="25" t="s">
        <v>16</v>
      </c>
      <c r="D1583" s="25">
        <v>5</v>
      </c>
      <c r="E1583" s="25" t="s">
        <v>1281</v>
      </c>
      <c r="F1583" s="27">
        <v>41564</v>
      </c>
      <c r="G1583" s="25" t="s">
        <v>2905</v>
      </c>
    </row>
    <row r="1584" spans="1:7" x14ac:dyDescent="0.35">
      <c r="A1584" s="38" t="s">
        <v>3182</v>
      </c>
      <c r="B1584" s="28" t="s">
        <v>3183</v>
      </c>
      <c r="C1584" s="25" t="s">
        <v>16</v>
      </c>
      <c r="D1584" s="25">
        <v>5</v>
      </c>
      <c r="E1584" s="25" t="s">
        <v>1281</v>
      </c>
      <c r="F1584" s="27">
        <v>41564</v>
      </c>
      <c r="G1584" s="25" t="s">
        <v>2905</v>
      </c>
    </row>
    <row r="1585" spans="1:7" x14ac:dyDescent="0.35">
      <c r="A1585" s="38" t="s">
        <v>3184</v>
      </c>
      <c r="B1585" s="28" t="s">
        <v>3185</v>
      </c>
      <c r="C1585" s="25" t="s">
        <v>16</v>
      </c>
      <c r="D1585" s="25">
        <v>5</v>
      </c>
      <c r="E1585" s="25" t="s">
        <v>1281</v>
      </c>
      <c r="F1585" s="27">
        <v>41564</v>
      </c>
      <c r="G1585" s="25" t="s">
        <v>2905</v>
      </c>
    </row>
    <row r="1586" spans="1:7" x14ac:dyDescent="0.35">
      <c r="A1586" s="38" t="s">
        <v>3186</v>
      </c>
      <c r="B1586" s="28" t="s">
        <v>3187</v>
      </c>
      <c r="C1586" s="25" t="s">
        <v>16</v>
      </c>
      <c r="D1586" s="25">
        <v>5</v>
      </c>
      <c r="E1586" s="25" t="s">
        <v>1281</v>
      </c>
      <c r="F1586" s="27">
        <v>41564</v>
      </c>
      <c r="G1586" s="25" t="s">
        <v>2905</v>
      </c>
    </row>
    <row r="1587" spans="1:7" x14ac:dyDescent="0.35">
      <c r="A1587" s="38" t="s">
        <v>3188</v>
      </c>
      <c r="B1587" s="28" t="s">
        <v>3189</v>
      </c>
      <c r="C1587" s="25" t="s">
        <v>16</v>
      </c>
      <c r="D1587" s="25">
        <v>5</v>
      </c>
      <c r="E1587" s="25" t="s">
        <v>1281</v>
      </c>
      <c r="F1587" s="27">
        <v>41564</v>
      </c>
      <c r="G1587" s="25" t="s">
        <v>2905</v>
      </c>
    </row>
    <row r="1588" spans="1:7" x14ac:dyDescent="0.35">
      <c r="A1588" s="38" t="s">
        <v>3190</v>
      </c>
      <c r="B1588" s="28" t="s">
        <v>3191</v>
      </c>
      <c r="C1588" s="25" t="s">
        <v>16</v>
      </c>
      <c r="D1588" s="25">
        <v>5</v>
      </c>
      <c r="E1588" s="25" t="s">
        <v>1281</v>
      </c>
      <c r="F1588" s="27">
        <v>41564</v>
      </c>
      <c r="G1588" s="25" t="s">
        <v>2905</v>
      </c>
    </row>
    <row r="1589" spans="1:7" x14ac:dyDescent="0.35">
      <c r="A1589" s="38" t="s">
        <v>3192</v>
      </c>
      <c r="B1589" s="28" t="s">
        <v>3193</v>
      </c>
      <c r="C1589" s="25" t="s">
        <v>16</v>
      </c>
      <c r="D1589" s="25">
        <v>5</v>
      </c>
      <c r="E1589" s="25" t="s">
        <v>1281</v>
      </c>
      <c r="F1589" s="27">
        <v>41564</v>
      </c>
      <c r="G1589" s="25" t="s">
        <v>2905</v>
      </c>
    </row>
    <row r="1590" spans="1:7" x14ac:dyDescent="0.35">
      <c r="A1590" s="38" t="s">
        <v>3194</v>
      </c>
      <c r="B1590" s="28" t="s">
        <v>3195</v>
      </c>
      <c r="C1590" s="25" t="s">
        <v>16</v>
      </c>
      <c r="D1590" s="25">
        <v>5</v>
      </c>
      <c r="E1590" s="25" t="s">
        <v>1281</v>
      </c>
      <c r="F1590" s="27">
        <v>41564</v>
      </c>
      <c r="G1590" s="25" t="s">
        <v>2905</v>
      </c>
    </row>
    <row r="1591" spans="1:7" x14ac:dyDescent="0.35">
      <c r="A1591" s="38" t="s">
        <v>3196</v>
      </c>
      <c r="B1591" s="28" t="s">
        <v>3197</v>
      </c>
      <c r="C1591" s="25" t="s">
        <v>16</v>
      </c>
      <c r="D1591" s="25">
        <v>5</v>
      </c>
      <c r="E1591" s="25" t="s">
        <v>1281</v>
      </c>
      <c r="F1591" s="27">
        <v>41564</v>
      </c>
      <c r="G1591" s="25" t="s">
        <v>2905</v>
      </c>
    </row>
    <row r="1592" spans="1:7" x14ac:dyDescent="0.35">
      <c r="A1592" s="38" t="s">
        <v>3198</v>
      </c>
      <c r="B1592" s="28" t="s">
        <v>3199</v>
      </c>
      <c r="C1592" s="25" t="s">
        <v>16</v>
      </c>
      <c r="D1592" s="25">
        <v>5</v>
      </c>
      <c r="E1592" s="25" t="s">
        <v>1281</v>
      </c>
      <c r="F1592" s="27">
        <v>41564</v>
      </c>
      <c r="G1592" s="25" t="s">
        <v>2905</v>
      </c>
    </row>
    <row r="1593" spans="1:7" x14ac:dyDescent="0.35">
      <c r="A1593" s="38" t="s">
        <v>3200</v>
      </c>
      <c r="B1593" s="28" t="s">
        <v>3201</v>
      </c>
      <c r="C1593" s="25" t="s">
        <v>16</v>
      </c>
      <c r="D1593" s="25">
        <v>5</v>
      </c>
      <c r="E1593" s="25" t="s">
        <v>1281</v>
      </c>
      <c r="F1593" s="27">
        <v>41564</v>
      </c>
      <c r="G1593" s="25" t="s">
        <v>2905</v>
      </c>
    </row>
    <row r="1594" spans="1:7" x14ac:dyDescent="0.35">
      <c r="A1594" s="38" t="s">
        <v>3202</v>
      </c>
      <c r="B1594" s="28" t="s">
        <v>3203</v>
      </c>
      <c r="C1594" s="25" t="s">
        <v>16</v>
      </c>
      <c r="D1594" s="25">
        <v>5</v>
      </c>
      <c r="E1594" s="25" t="s">
        <v>1281</v>
      </c>
      <c r="F1594" s="27">
        <v>41564</v>
      </c>
      <c r="G1594" s="25" t="s">
        <v>2905</v>
      </c>
    </row>
    <row r="1595" spans="1:7" x14ac:dyDescent="0.35">
      <c r="A1595" s="38" t="s">
        <v>3204</v>
      </c>
      <c r="B1595" s="28" t="s">
        <v>3205</v>
      </c>
      <c r="C1595" s="25" t="s">
        <v>16</v>
      </c>
      <c r="D1595" s="25">
        <v>5</v>
      </c>
      <c r="E1595" s="25" t="s">
        <v>1281</v>
      </c>
      <c r="F1595" s="27">
        <v>41564</v>
      </c>
      <c r="G1595" s="25" t="s">
        <v>2905</v>
      </c>
    </row>
    <row r="1596" spans="1:7" x14ac:dyDescent="0.35">
      <c r="A1596" s="38" t="s">
        <v>3206</v>
      </c>
      <c r="B1596" s="28" t="s">
        <v>3207</v>
      </c>
      <c r="C1596" s="25" t="s">
        <v>16</v>
      </c>
      <c r="D1596" s="25">
        <v>5</v>
      </c>
      <c r="E1596" s="25" t="s">
        <v>1281</v>
      </c>
      <c r="F1596" s="27">
        <v>41564</v>
      </c>
      <c r="G1596" s="25" t="s">
        <v>2905</v>
      </c>
    </row>
    <row r="1597" spans="1:7" x14ac:dyDescent="0.35">
      <c r="A1597" s="38" t="s">
        <v>3208</v>
      </c>
      <c r="B1597" s="28" t="s">
        <v>3209</v>
      </c>
      <c r="C1597" s="25" t="s">
        <v>16</v>
      </c>
      <c r="D1597" s="25">
        <v>5</v>
      </c>
      <c r="E1597" s="25" t="s">
        <v>1281</v>
      </c>
      <c r="F1597" s="27">
        <v>41564</v>
      </c>
      <c r="G1597" s="25" t="s">
        <v>2905</v>
      </c>
    </row>
    <row r="1598" spans="1:7" x14ac:dyDescent="0.35">
      <c r="A1598" s="38" t="s">
        <v>3210</v>
      </c>
      <c r="B1598" s="28" t="s">
        <v>3211</v>
      </c>
      <c r="C1598" s="25" t="s">
        <v>16</v>
      </c>
      <c r="D1598" s="25">
        <v>5</v>
      </c>
      <c r="E1598" s="25" t="s">
        <v>1281</v>
      </c>
      <c r="F1598" s="27">
        <v>41564</v>
      </c>
      <c r="G1598" s="25" t="s">
        <v>2905</v>
      </c>
    </row>
    <row r="1599" spans="1:7" x14ac:dyDescent="0.35">
      <c r="A1599" s="38" t="s">
        <v>3212</v>
      </c>
      <c r="B1599" s="28" t="s">
        <v>3213</v>
      </c>
      <c r="C1599" s="25" t="s">
        <v>16</v>
      </c>
      <c r="D1599" s="25">
        <v>5</v>
      </c>
      <c r="E1599" s="25" t="s">
        <v>1281</v>
      </c>
      <c r="F1599" s="27">
        <v>41564</v>
      </c>
      <c r="G1599" s="25" t="s">
        <v>2905</v>
      </c>
    </row>
    <row r="1600" spans="1:7" x14ac:dyDescent="0.35">
      <c r="A1600" s="38" t="s">
        <v>3214</v>
      </c>
      <c r="B1600" s="28" t="s">
        <v>3215</v>
      </c>
      <c r="C1600" s="25" t="s">
        <v>16</v>
      </c>
      <c r="D1600" s="25">
        <v>5</v>
      </c>
      <c r="E1600" s="25" t="s">
        <v>1281</v>
      </c>
      <c r="F1600" s="27">
        <v>41564</v>
      </c>
      <c r="G1600" s="25" t="s">
        <v>2905</v>
      </c>
    </row>
    <row r="1601" spans="1:7" x14ac:dyDescent="0.35">
      <c r="A1601" s="38" t="s">
        <v>3216</v>
      </c>
      <c r="B1601" s="28" t="s">
        <v>3217</v>
      </c>
      <c r="C1601" s="25" t="s">
        <v>16</v>
      </c>
      <c r="D1601" s="25">
        <v>5</v>
      </c>
      <c r="E1601" s="25" t="s">
        <v>1281</v>
      </c>
      <c r="F1601" s="27">
        <v>41564</v>
      </c>
      <c r="G1601" s="25" t="s">
        <v>2905</v>
      </c>
    </row>
    <row r="1602" spans="1:7" x14ac:dyDescent="0.35">
      <c r="A1602" s="38" t="s">
        <v>3218</v>
      </c>
      <c r="B1602" s="28" t="s">
        <v>3219</v>
      </c>
      <c r="C1602" s="25" t="s">
        <v>16</v>
      </c>
      <c r="D1602" s="25">
        <v>5</v>
      </c>
      <c r="E1602" s="25" t="s">
        <v>1281</v>
      </c>
      <c r="F1602" s="27">
        <v>41564</v>
      </c>
      <c r="G1602" s="25" t="s">
        <v>2905</v>
      </c>
    </row>
    <row r="1603" spans="1:7" x14ac:dyDescent="0.35">
      <c r="A1603" s="38" t="s">
        <v>3220</v>
      </c>
      <c r="B1603" s="28" t="s">
        <v>3221</v>
      </c>
      <c r="C1603" s="25" t="s">
        <v>16</v>
      </c>
      <c r="D1603" s="25">
        <v>5</v>
      </c>
      <c r="E1603" s="25" t="s">
        <v>1281</v>
      </c>
      <c r="F1603" s="27">
        <v>41564</v>
      </c>
      <c r="G1603" s="25" t="s">
        <v>2905</v>
      </c>
    </row>
    <row r="1604" spans="1:7" x14ac:dyDescent="0.35">
      <c r="A1604" s="38" t="s">
        <v>3222</v>
      </c>
      <c r="B1604" s="28" t="s">
        <v>3223</v>
      </c>
      <c r="C1604" s="25" t="s">
        <v>16</v>
      </c>
      <c r="D1604" s="25">
        <v>5</v>
      </c>
      <c r="E1604" s="25" t="s">
        <v>1281</v>
      </c>
      <c r="F1604" s="27">
        <v>41564</v>
      </c>
      <c r="G1604" s="25" t="s">
        <v>2905</v>
      </c>
    </row>
    <row r="1605" spans="1:7" x14ac:dyDescent="0.35">
      <c r="A1605" s="38" t="s">
        <v>3224</v>
      </c>
      <c r="B1605" s="28" t="s">
        <v>3225</v>
      </c>
      <c r="C1605" s="25" t="s">
        <v>16</v>
      </c>
      <c r="D1605" s="25">
        <v>5</v>
      </c>
      <c r="E1605" s="25" t="s">
        <v>1281</v>
      </c>
      <c r="F1605" s="27">
        <v>41564</v>
      </c>
      <c r="G1605" s="25" t="s">
        <v>2905</v>
      </c>
    </row>
    <row r="1606" spans="1:7" x14ac:dyDescent="0.35">
      <c r="A1606" s="38" t="s">
        <v>3226</v>
      </c>
      <c r="B1606" s="28" t="s">
        <v>3227</v>
      </c>
      <c r="C1606" s="25" t="s">
        <v>16</v>
      </c>
      <c r="D1606" s="25">
        <v>5</v>
      </c>
      <c r="E1606" s="25" t="s">
        <v>1281</v>
      </c>
      <c r="F1606" s="27">
        <v>41564</v>
      </c>
      <c r="G1606" s="25" t="s">
        <v>2905</v>
      </c>
    </row>
    <row r="1607" spans="1:7" x14ac:dyDescent="0.35">
      <c r="A1607" s="38" t="s">
        <v>3228</v>
      </c>
      <c r="B1607" s="28" t="s">
        <v>3229</v>
      </c>
      <c r="C1607" s="25" t="s">
        <v>16</v>
      </c>
      <c r="D1607" s="25">
        <v>5</v>
      </c>
      <c r="E1607" s="25" t="s">
        <v>1281</v>
      </c>
      <c r="F1607" s="27">
        <v>41564</v>
      </c>
      <c r="G1607" s="25" t="s">
        <v>2905</v>
      </c>
    </row>
    <row r="1608" spans="1:7" x14ac:dyDescent="0.35">
      <c r="A1608" s="38" t="s">
        <v>3230</v>
      </c>
      <c r="B1608" s="28" t="s">
        <v>3231</v>
      </c>
      <c r="C1608" s="25" t="s">
        <v>16</v>
      </c>
      <c r="D1608" s="25">
        <v>5</v>
      </c>
      <c r="E1608" s="25" t="s">
        <v>1281</v>
      </c>
      <c r="F1608" s="27">
        <v>41564</v>
      </c>
      <c r="G1608" s="25" t="s">
        <v>2905</v>
      </c>
    </row>
    <row r="1609" spans="1:7" x14ac:dyDescent="0.35">
      <c r="A1609" s="38" t="s">
        <v>3232</v>
      </c>
      <c r="B1609" s="28" t="s">
        <v>3233</v>
      </c>
      <c r="C1609" s="25" t="s">
        <v>16</v>
      </c>
      <c r="D1609" s="25">
        <v>5</v>
      </c>
      <c r="E1609" s="25" t="s">
        <v>1281</v>
      </c>
      <c r="F1609" s="27">
        <v>41564</v>
      </c>
      <c r="G1609" s="25" t="s">
        <v>2905</v>
      </c>
    </row>
    <row r="1610" spans="1:7" x14ac:dyDescent="0.35">
      <c r="A1610" s="38" t="s">
        <v>3234</v>
      </c>
      <c r="B1610" s="28" t="s">
        <v>3235</v>
      </c>
      <c r="C1610" s="25" t="s">
        <v>16</v>
      </c>
      <c r="D1610" s="25">
        <v>5</v>
      </c>
      <c r="E1610" s="25" t="s">
        <v>1281</v>
      </c>
      <c r="F1610" s="27">
        <v>41564</v>
      </c>
      <c r="G1610" s="25" t="s">
        <v>2905</v>
      </c>
    </row>
    <row r="1611" spans="1:7" x14ac:dyDescent="0.35">
      <c r="A1611" s="38" t="s">
        <v>3236</v>
      </c>
      <c r="B1611" s="28" t="s">
        <v>3237</v>
      </c>
      <c r="C1611" s="25" t="s">
        <v>16</v>
      </c>
      <c r="D1611" s="25">
        <v>5</v>
      </c>
      <c r="E1611" s="25" t="s">
        <v>1281</v>
      </c>
      <c r="F1611" s="27">
        <v>41564</v>
      </c>
      <c r="G1611" s="25" t="s">
        <v>2905</v>
      </c>
    </row>
    <row r="1612" spans="1:7" x14ac:dyDescent="0.35">
      <c r="A1612" s="38" t="s">
        <v>3238</v>
      </c>
      <c r="B1612" s="28" t="s">
        <v>3239</v>
      </c>
      <c r="C1612" s="25" t="s">
        <v>16</v>
      </c>
      <c r="D1612" s="25">
        <v>5</v>
      </c>
      <c r="E1612" s="25" t="s">
        <v>1281</v>
      </c>
      <c r="F1612" s="27">
        <v>41564</v>
      </c>
      <c r="G1612" s="25" t="s">
        <v>2905</v>
      </c>
    </row>
    <row r="1613" spans="1:7" x14ac:dyDescent="0.35">
      <c r="A1613" s="38" t="s">
        <v>3240</v>
      </c>
      <c r="B1613" s="28" t="s">
        <v>3166</v>
      </c>
      <c r="C1613" s="25" t="s">
        <v>16</v>
      </c>
      <c r="D1613" s="25">
        <v>5</v>
      </c>
      <c r="E1613" s="25" t="s">
        <v>1281</v>
      </c>
      <c r="F1613" s="27">
        <v>41564</v>
      </c>
      <c r="G1613" s="25" t="s">
        <v>2905</v>
      </c>
    </row>
    <row r="1614" spans="1:7" x14ac:dyDescent="0.35">
      <c r="A1614" s="38" t="s">
        <v>3241</v>
      </c>
      <c r="B1614" s="28" t="s">
        <v>3168</v>
      </c>
      <c r="C1614" s="25" t="s">
        <v>16</v>
      </c>
      <c r="D1614" s="25">
        <v>5</v>
      </c>
      <c r="E1614" s="25" t="s">
        <v>1281</v>
      </c>
      <c r="F1614" s="27">
        <v>41564</v>
      </c>
      <c r="G1614" s="25" t="s">
        <v>2905</v>
      </c>
    </row>
    <row r="1615" spans="1:7" x14ac:dyDescent="0.35">
      <c r="A1615" s="38" t="s">
        <v>3242</v>
      </c>
      <c r="B1615" s="28" t="s">
        <v>3243</v>
      </c>
      <c r="C1615" s="25" t="s">
        <v>16</v>
      </c>
      <c r="D1615" s="25">
        <v>5</v>
      </c>
      <c r="E1615" s="25" t="s">
        <v>1281</v>
      </c>
      <c r="F1615" s="27">
        <v>41564</v>
      </c>
      <c r="G1615" s="25" t="s">
        <v>2905</v>
      </c>
    </row>
    <row r="1616" spans="1:7" x14ac:dyDescent="0.35">
      <c r="A1616" s="38" t="s">
        <v>3244</v>
      </c>
      <c r="B1616" s="28" t="s">
        <v>3245</v>
      </c>
      <c r="C1616" s="25" t="s">
        <v>16</v>
      </c>
      <c r="D1616" s="25">
        <v>5</v>
      </c>
      <c r="E1616" s="25" t="s">
        <v>1281</v>
      </c>
      <c r="F1616" s="27">
        <v>41564</v>
      </c>
      <c r="G1616" s="25" t="s">
        <v>2905</v>
      </c>
    </row>
    <row r="1617" spans="1:7" x14ac:dyDescent="0.35">
      <c r="A1617" s="38" t="s">
        <v>3246</v>
      </c>
      <c r="B1617" s="28" t="s">
        <v>3172</v>
      </c>
      <c r="C1617" s="25" t="s">
        <v>16</v>
      </c>
      <c r="D1617" s="25">
        <v>5</v>
      </c>
      <c r="E1617" s="25" t="s">
        <v>1281</v>
      </c>
      <c r="F1617" s="27">
        <v>41564</v>
      </c>
      <c r="G1617" s="25" t="s">
        <v>2905</v>
      </c>
    </row>
    <row r="1618" spans="1:7" x14ac:dyDescent="0.35">
      <c r="A1618" s="38" t="s">
        <v>3247</v>
      </c>
      <c r="B1618" s="28" t="s">
        <v>2299</v>
      </c>
      <c r="C1618" s="25" t="s">
        <v>16</v>
      </c>
      <c r="D1618" s="25">
        <v>5</v>
      </c>
      <c r="E1618" s="25" t="s">
        <v>1281</v>
      </c>
      <c r="F1618" s="27">
        <v>42558</v>
      </c>
      <c r="G1618" s="25" t="s">
        <v>2905</v>
      </c>
    </row>
    <row r="1619" spans="1:7" x14ac:dyDescent="0.35">
      <c r="A1619" s="38" t="s">
        <v>3248</v>
      </c>
      <c r="B1619" s="28" t="s">
        <v>3249</v>
      </c>
      <c r="C1619" s="25" t="s">
        <v>16</v>
      </c>
      <c r="D1619" s="25">
        <v>6</v>
      </c>
      <c r="E1619" s="25" t="s">
        <v>1281</v>
      </c>
      <c r="F1619" s="27">
        <v>41564</v>
      </c>
      <c r="G1619" s="25" t="s">
        <v>2905</v>
      </c>
    </row>
    <row r="1620" spans="1:7" x14ac:dyDescent="0.35">
      <c r="A1620" s="38" t="s">
        <v>3250</v>
      </c>
      <c r="B1620" s="28" t="s">
        <v>3251</v>
      </c>
      <c r="C1620" s="25" t="s">
        <v>16</v>
      </c>
      <c r="D1620" s="25">
        <v>6</v>
      </c>
      <c r="E1620" s="25" t="s">
        <v>1281</v>
      </c>
      <c r="F1620" s="27">
        <v>41564</v>
      </c>
      <c r="G1620" s="25" t="s">
        <v>2905</v>
      </c>
    </row>
    <row r="1621" spans="1:7" x14ac:dyDescent="0.35">
      <c r="A1621" s="38" t="s">
        <v>3252</v>
      </c>
      <c r="B1621" s="28" t="s">
        <v>3253</v>
      </c>
      <c r="C1621" s="25" t="s">
        <v>16</v>
      </c>
      <c r="D1621" s="25">
        <v>6</v>
      </c>
      <c r="E1621" s="25" t="s">
        <v>1281</v>
      </c>
      <c r="F1621" s="27">
        <v>41564</v>
      </c>
      <c r="G1621" s="25" t="s">
        <v>2905</v>
      </c>
    </row>
    <row r="1622" spans="1:7" x14ac:dyDescent="0.35">
      <c r="A1622" s="38" t="s">
        <v>3254</v>
      </c>
      <c r="B1622" s="28" t="s">
        <v>3221</v>
      </c>
      <c r="C1622" s="25" t="s">
        <v>16</v>
      </c>
      <c r="D1622" s="25">
        <v>6</v>
      </c>
      <c r="E1622" s="25" t="s">
        <v>1281</v>
      </c>
      <c r="F1622" s="27">
        <v>41564</v>
      </c>
      <c r="G1622" s="25" t="s">
        <v>2905</v>
      </c>
    </row>
    <row r="1623" spans="1:7" x14ac:dyDescent="0.35">
      <c r="A1623" s="38" t="s">
        <v>3255</v>
      </c>
      <c r="B1623" s="28" t="s">
        <v>3256</v>
      </c>
      <c r="C1623" s="25" t="s">
        <v>16</v>
      </c>
      <c r="D1623" s="25">
        <v>6</v>
      </c>
      <c r="E1623" s="25" t="s">
        <v>1281</v>
      </c>
      <c r="F1623" s="27">
        <v>41564</v>
      </c>
      <c r="G1623" s="25" t="s">
        <v>2905</v>
      </c>
    </row>
    <row r="1624" spans="1:7" x14ac:dyDescent="0.35">
      <c r="A1624" s="38" t="s">
        <v>3257</v>
      </c>
      <c r="B1624" s="28" t="s">
        <v>3258</v>
      </c>
      <c r="C1624" s="25" t="s">
        <v>16</v>
      </c>
      <c r="D1624" s="25">
        <v>6</v>
      </c>
      <c r="E1624" s="25" t="s">
        <v>1281</v>
      </c>
      <c r="F1624" s="27">
        <v>41564</v>
      </c>
      <c r="G1624" s="25" t="s">
        <v>2905</v>
      </c>
    </row>
    <row r="1625" spans="1:7" x14ac:dyDescent="0.35">
      <c r="A1625" s="38" t="s">
        <v>3259</v>
      </c>
      <c r="B1625" s="28" t="s">
        <v>3260</v>
      </c>
      <c r="C1625" s="25" t="s">
        <v>16</v>
      </c>
      <c r="D1625" s="25">
        <v>6</v>
      </c>
      <c r="E1625" s="25" t="s">
        <v>1281</v>
      </c>
      <c r="F1625" s="27">
        <v>41564</v>
      </c>
      <c r="G1625" s="25" t="s">
        <v>2905</v>
      </c>
    </row>
    <row r="1626" spans="1:7" x14ac:dyDescent="0.35">
      <c r="A1626" s="38" t="s">
        <v>3261</v>
      </c>
      <c r="B1626" s="28" t="s">
        <v>3262</v>
      </c>
      <c r="C1626" s="25" t="s">
        <v>16</v>
      </c>
      <c r="D1626" s="25">
        <v>6</v>
      </c>
      <c r="E1626" s="25" t="s">
        <v>1281</v>
      </c>
      <c r="F1626" s="27">
        <v>41564</v>
      </c>
      <c r="G1626" s="25" t="s">
        <v>2905</v>
      </c>
    </row>
    <row r="1627" spans="1:7" x14ac:dyDescent="0.35">
      <c r="A1627" s="38" t="s">
        <v>3263</v>
      </c>
      <c r="B1627" s="28" t="s">
        <v>3264</v>
      </c>
      <c r="C1627" s="25" t="s">
        <v>16</v>
      </c>
      <c r="D1627" s="25">
        <v>6</v>
      </c>
      <c r="E1627" s="25" t="s">
        <v>1281</v>
      </c>
      <c r="F1627" s="27">
        <v>41564</v>
      </c>
      <c r="G1627" s="25" t="s">
        <v>2905</v>
      </c>
    </row>
    <row r="1628" spans="1:7" x14ac:dyDescent="0.35">
      <c r="A1628" s="38" t="s">
        <v>3265</v>
      </c>
      <c r="B1628" s="28" t="s">
        <v>3266</v>
      </c>
      <c r="C1628" s="25" t="s">
        <v>16</v>
      </c>
      <c r="D1628" s="25">
        <v>6</v>
      </c>
      <c r="E1628" s="25" t="s">
        <v>1281</v>
      </c>
      <c r="F1628" s="27">
        <v>41564</v>
      </c>
      <c r="G1628" s="25" t="s">
        <v>2905</v>
      </c>
    </row>
    <row r="1629" spans="1:7" x14ac:dyDescent="0.35">
      <c r="A1629" s="38" t="s">
        <v>3267</v>
      </c>
      <c r="B1629" s="28" t="s">
        <v>3268</v>
      </c>
      <c r="C1629" s="25" t="s">
        <v>16</v>
      </c>
      <c r="D1629" s="25">
        <v>6</v>
      </c>
      <c r="E1629" s="25" t="s">
        <v>1281</v>
      </c>
      <c r="F1629" s="27">
        <v>41564</v>
      </c>
      <c r="G1629" s="25" t="s">
        <v>2905</v>
      </c>
    </row>
    <row r="1630" spans="1:7" x14ac:dyDescent="0.35">
      <c r="A1630" s="38" t="s">
        <v>3269</v>
      </c>
      <c r="B1630" s="28" t="s">
        <v>3270</v>
      </c>
      <c r="C1630" s="25" t="s">
        <v>16</v>
      </c>
      <c r="D1630" s="25">
        <v>6</v>
      </c>
      <c r="E1630" s="25" t="s">
        <v>1281</v>
      </c>
      <c r="F1630" s="27">
        <v>41564</v>
      </c>
      <c r="G1630" s="25" t="s">
        <v>2905</v>
      </c>
    </row>
    <row r="1631" spans="1:7" x14ac:dyDescent="0.35">
      <c r="A1631" s="38" t="s">
        <v>3271</v>
      </c>
      <c r="B1631" s="28" t="s">
        <v>3272</v>
      </c>
      <c r="C1631" s="25" t="s">
        <v>16</v>
      </c>
      <c r="D1631" s="25"/>
      <c r="E1631" s="25" t="s">
        <v>1149</v>
      </c>
      <c r="F1631" s="27">
        <v>41653</v>
      </c>
      <c r="G1631" s="25" t="s">
        <v>2905</v>
      </c>
    </row>
    <row r="1632" spans="1:7" x14ac:dyDescent="0.35">
      <c r="A1632" s="38" t="s">
        <v>3273</v>
      </c>
      <c r="B1632" s="28" t="s">
        <v>1282</v>
      </c>
      <c r="C1632" s="25" t="s">
        <v>16</v>
      </c>
      <c r="D1632" s="25">
        <v>3</v>
      </c>
      <c r="E1632" s="25" t="s">
        <v>1281</v>
      </c>
      <c r="F1632" s="27">
        <v>41565</v>
      </c>
      <c r="G1632" s="25" t="s">
        <v>2905</v>
      </c>
    </row>
    <row r="1633" spans="1:7" x14ac:dyDescent="0.35">
      <c r="A1633" s="38" t="s">
        <v>3274</v>
      </c>
      <c r="B1633" s="28" t="s">
        <v>3275</v>
      </c>
      <c r="C1633" s="25" t="s">
        <v>16</v>
      </c>
      <c r="D1633" s="25">
        <v>4</v>
      </c>
      <c r="E1633" s="25" t="s">
        <v>1281</v>
      </c>
      <c r="F1633" s="27">
        <v>41565</v>
      </c>
      <c r="G1633" s="25" t="s">
        <v>2905</v>
      </c>
    </row>
    <row r="1634" spans="1:7" x14ac:dyDescent="0.35">
      <c r="A1634" s="38" t="s">
        <v>3276</v>
      </c>
      <c r="B1634" s="28" t="s">
        <v>3277</v>
      </c>
      <c r="C1634" s="25" t="s">
        <v>16</v>
      </c>
      <c r="D1634" s="25">
        <v>4</v>
      </c>
      <c r="E1634" s="25" t="s">
        <v>1281</v>
      </c>
      <c r="F1634" s="27">
        <v>41565</v>
      </c>
      <c r="G1634" s="25" t="s">
        <v>2905</v>
      </c>
    </row>
    <row r="1635" spans="1:7" x14ac:dyDescent="0.35">
      <c r="A1635" s="38" t="s">
        <v>3278</v>
      </c>
      <c r="B1635" s="28" t="s">
        <v>3279</v>
      </c>
      <c r="C1635" s="25" t="s">
        <v>16</v>
      </c>
      <c r="D1635" s="25">
        <v>4</v>
      </c>
      <c r="E1635" s="25" t="s">
        <v>1281</v>
      </c>
      <c r="F1635" s="27">
        <v>41565</v>
      </c>
      <c r="G1635" s="25" t="s">
        <v>2905</v>
      </c>
    </row>
    <row r="1636" spans="1:7" x14ac:dyDescent="0.35">
      <c r="A1636" s="38" t="s">
        <v>3280</v>
      </c>
      <c r="B1636" s="28" t="s">
        <v>3281</v>
      </c>
      <c r="C1636" s="25" t="s">
        <v>16</v>
      </c>
      <c r="D1636" s="25">
        <v>4</v>
      </c>
      <c r="E1636" s="25" t="s">
        <v>1281</v>
      </c>
      <c r="F1636" s="27">
        <v>41565</v>
      </c>
      <c r="G1636" s="25" t="s">
        <v>2905</v>
      </c>
    </row>
    <row r="1637" spans="1:7" x14ac:dyDescent="0.35">
      <c r="A1637" s="38" t="s">
        <v>3282</v>
      </c>
      <c r="B1637" s="28" t="s">
        <v>3283</v>
      </c>
      <c r="C1637" s="25" t="s">
        <v>16</v>
      </c>
      <c r="D1637" s="25">
        <v>4</v>
      </c>
      <c r="E1637" s="25" t="s">
        <v>1281</v>
      </c>
      <c r="F1637" s="27">
        <v>41565</v>
      </c>
      <c r="G1637" s="25" t="s">
        <v>2905</v>
      </c>
    </row>
    <row r="1638" spans="1:7" x14ac:dyDescent="0.35">
      <c r="A1638" s="38" t="s">
        <v>3284</v>
      </c>
      <c r="B1638" s="28" t="s">
        <v>3285</v>
      </c>
      <c r="C1638" s="25" t="s">
        <v>16</v>
      </c>
      <c r="D1638" s="25">
        <v>4</v>
      </c>
      <c r="E1638" s="25" t="s">
        <v>1281</v>
      </c>
      <c r="F1638" s="27">
        <v>41565</v>
      </c>
      <c r="G1638" s="25" t="s">
        <v>2905</v>
      </c>
    </row>
    <row r="1639" spans="1:7" x14ac:dyDescent="0.35">
      <c r="A1639" s="38" t="s">
        <v>3286</v>
      </c>
      <c r="B1639" s="28" t="s">
        <v>3287</v>
      </c>
      <c r="C1639" s="25" t="s">
        <v>16</v>
      </c>
      <c r="D1639" s="25">
        <v>4</v>
      </c>
      <c r="E1639" s="25" t="s">
        <v>1281</v>
      </c>
      <c r="F1639" s="27">
        <v>41565</v>
      </c>
      <c r="G1639" s="25" t="s">
        <v>2905</v>
      </c>
    </row>
    <row r="1640" spans="1:7" x14ac:dyDescent="0.35">
      <c r="A1640" s="38" t="s">
        <v>3288</v>
      </c>
      <c r="B1640" s="28" t="s">
        <v>3289</v>
      </c>
      <c r="C1640" s="25" t="s">
        <v>16</v>
      </c>
      <c r="D1640" s="25">
        <v>4</v>
      </c>
      <c r="E1640" s="25" t="s">
        <v>1281</v>
      </c>
      <c r="F1640" s="27">
        <v>41565</v>
      </c>
      <c r="G1640" s="25" t="s">
        <v>2905</v>
      </c>
    </row>
    <row r="1641" spans="1:7" x14ac:dyDescent="0.35">
      <c r="A1641" s="38" t="s">
        <v>3290</v>
      </c>
      <c r="B1641" s="28" t="s">
        <v>3291</v>
      </c>
      <c r="C1641" s="25" t="s">
        <v>16</v>
      </c>
      <c r="D1641" s="25">
        <v>4</v>
      </c>
      <c r="E1641" s="25" t="s">
        <v>1281</v>
      </c>
      <c r="F1641" s="27">
        <v>41565</v>
      </c>
      <c r="G1641" s="25" t="s">
        <v>2905</v>
      </c>
    </row>
    <row r="1642" spans="1:7" x14ac:dyDescent="0.35">
      <c r="A1642" s="38" t="s">
        <v>3292</v>
      </c>
      <c r="B1642" s="28" t="s">
        <v>3293</v>
      </c>
      <c r="C1642" s="25" t="s">
        <v>16</v>
      </c>
      <c r="D1642" s="25">
        <v>4</v>
      </c>
      <c r="E1642" s="25" t="s">
        <v>1281</v>
      </c>
      <c r="F1642" s="27">
        <v>42564</v>
      </c>
      <c r="G1642" s="25" t="s">
        <v>2905</v>
      </c>
    </row>
    <row r="1643" spans="1:7" x14ac:dyDescent="0.35">
      <c r="A1643" s="38" t="s">
        <v>3294</v>
      </c>
      <c r="B1643" s="28" t="s">
        <v>3295</v>
      </c>
      <c r="C1643" s="25" t="s">
        <v>16</v>
      </c>
      <c r="D1643" s="25">
        <v>5</v>
      </c>
      <c r="E1643" s="25" t="s">
        <v>1281</v>
      </c>
      <c r="F1643" s="27">
        <v>41565</v>
      </c>
      <c r="G1643" s="25" t="s">
        <v>2905</v>
      </c>
    </row>
    <row r="1644" spans="1:7" x14ac:dyDescent="0.35">
      <c r="A1644" s="38" t="s">
        <v>3296</v>
      </c>
      <c r="B1644" s="28" t="s">
        <v>3297</v>
      </c>
      <c r="C1644" s="25" t="s">
        <v>16</v>
      </c>
      <c r="D1644" s="25">
        <v>5</v>
      </c>
      <c r="E1644" s="25" t="s">
        <v>1281</v>
      </c>
      <c r="F1644" s="27">
        <v>41565</v>
      </c>
      <c r="G1644" s="25" t="s">
        <v>2905</v>
      </c>
    </row>
    <row r="1645" spans="1:7" x14ac:dyDescent="0.35">
      <c r="A1645" s="38" t="s">
        <v>3298</v>
      </c>
      <c r="B1645" s="28" t="s">
        <v>3299</v>
      </c>
      <c r="C1645" s="25" t="s">
        <v>16</v>
      </c>
      <c r="D1645" s="25">
        <v>5</v>
      </c>
      <c r="E1645" s="25" t="s">
        <v>1281</v>
      </c>
      <c r="F1645" s="27">
        <v>41565</v>
      </c>
      <c r="G1645" s="25" t="s">
        <v>2905</v>
      </c>
    </row>
    <row r="1646" spans="1:7" x14ac:dyDescent="0.35">
      <c r="A1646" s="38" t="s">
        <v>3300</v>
      </c>
      <c r="B1646" s="28" t="s">
        <v>3301</v>
      </c>
      <c r="C1646" s="25" t="s">
        <v>16</v>
      </c>
      <c r="D1646" s="25">
        <v>5</v>
      </c>
      <c r="E1646" s="25" t="s">
        <v>1281</v>
      </c>
      <c r="F1646" s="27">
        <v>41565</v>
      </c>
      <c r="G1646" s="25" t="s">
        <v>2905</v>
      </c>
    </row>
    <row r="1647" spans="1:7" x14ac:dyDescent="0.35">
      <c r="A1647" s="38" t="s">
        <v>3302</v>
      </c>
      <c r="B1647" s="28" t="s">
        <v>3303</v>
      </c>
      <c r="C1647" s="25" t="s">
        <v>16</v>
      </c>
      <c r="D1647" s="25">
        <v>5</v>
      </c>
      <c r="E1647" s="25" t="s">
        <v>1281</v>
      </c>
      <c r="F1647" s="27">
        <v>41565</v>
      </c>
      <c r="G1647" s="25" t="s">
        <v>2905</v>
      </c>
    </row>
    <row r="1648" spans="1:7" x14ac:dyDescent="0.35">
      <c r="A1648" s="38" t="s">
        <v>3304</v>
      </c>
      <c r="B1648" s="28" t="s">
        <v>3305</v>
      </c>
      <c r="C1648" s="25" t="s">
        <v>16</v>
      </c>
      <c r="D1648" s="25">
        <v>5</v>
      </c>
      <c r="E1648" s="25" t="s">
        <v>1281</v>
      </c>
      <c r="F1648" s="27">
        <v>41565</v>
      </c>
      <c r="G1648" s="25" t="s">
        <v>2905</v>
      </c>
    </row>
    <row r="1649" spans="1:7" x14ac:dyDescent="0.35">
      <c r="A1649" s="38" t="s">
        <v>3306</v>
      </c>
      <c r="B1649" s="28" t="s">
        <v>3307</v>
      </c>
      <c r="C1649" s="25" t="s">
        <v>16</v>
      </c>
      <c r="D1649" s="25">
        <v>5</v>
      </c>
      <c r="E1649" s="25" t="s">
        <v>1281</v>
      </c>
      <c r="F1649" s="27">
        <v>41565</v>
      </c>
      <c r="G1649" s="25" t="s">
        <v>2905</v>
      </c>
    </row>
    <row r="1650" spans="1:7" x14ac:dyDescent="0.35">
      <c r="A1650" s="38" t="s">
        <v>3308</v>
      </c>
      <c r="B1650" s="28" t="s">
        <v>3309</v>
      </c>
      <c r="C1650" s="25" t="s">
        <v>16</v>
      </c>
      <c r="D1650" s="25">
        <v>5</v>
      </c>
      <c r="E1650" s="25" t="s">
        <v>1281</v>
      </c>
      <c r="F1650" s="27">
        <v>41565</v>
      </c>
      <c r="G1650" s="25" t="s">
        <v>2905</v>
      </c>
    </row>
    <row r="1651" spans="1:7" x14ac:dyDescent="0.35">
      <c r="A1651" s="38" t="s">
        <v>3310</v>
      </c>
      <c r="B1651" s="28" t="s">
        <v>3311</v>
      </c>
      <c r="C1651" s="25" t="s">
        <v>16</v>
      </c>
      <c r="D1651" s="25">
        <v>5</v>
      </c>
      <c r="E1651" s="25" t="s">
        <v>1281</v>
      </c>
      <c r="F1651" s="27">
        <v>41565</v>
      </c>
      <c r="G1651" s="25" t="s">
        <v>2905</v>
      </c>
    </row>
    <row r="1652" spans="1:7" x14ac:dyDescent="0.35">
      <c r="A1652" s="38" t="s">
        <v>3312</v>
      </c>
      <c r="B1652" s="28" t="s">
        <v>3313</v>
      </c>
      <c r="C1652" s="25" t="s">
        <v>16</v>
      </c>
      <c r="D1652" s="25">
        <v>5</v>
      </c>
      <c r="E1652" s="25" t="s">
        <v>1281</v>
      </c>
      <c r="F1652" s="27">
        <v>41565</v>
      </c>
      <c r="G1652" s="25" t="s">
        <v>2905</v>
      </c>
    </row>
    <row r="1653" spans="1:7" x14ac:dyDescent="0.35">
      <c r="A1653" s="38" t="s">
        <v>3314</v>
      </c>
      <c r="B1653" s="28" t="s">
        <v>3315</v>
      </c>
      <c r="C1653" s="25" t="s">
        <v>16</v>
      </c>
      <c r="D1653" s="25">
        <v>5</v>
      </c>
      <c r="E1653" s="25" t="s">
        <v>1281</v>
      </c>
      <c r="F1653" s="27">
        <v>41565</v>
      </c>
      <c r="G1653" s="25" t="s">
        <v>2905</v>
      </c>
    </row>
    <row r="1654" spans="1:7" x14ac:dyDescent="0.35">
      <c r="A1654" s="38" t="s">
        <v>3316</v>
      </c>
      <c r="B1654" s="28" t="s">
        <v>3317</v>
      </c>
      <c r="C1654" s="25" t="s">
        <v>16</v>
      </c>
      <c r="D1654" s="25">
        <v>5</v>
      </c>
      <c r="E1654" s="25" t="s">
        <v>1281</v>
      </c>
      <c r="F1654" s="27">
        <v>41565</v>
      </c>
      <c r="G1654" s="25" t="s">
        <v>2905</v>
      </c>
    </row>
    <row r="1655" spans="1:7" x14ac:dyDescent="0.35">
      <c r="A1655" s="38" t="s">
        <v>3318</v>
      </c>
      <c r="B1655" s="28" t="s">
        <v>3293</v>
      </c>
      <c r="C1655" s="25" t="s">
        <v>16</v>
      </c>
      <c r="D1655" s="25">
        <v>5</v>
      </c>
      <c r="E1655" s="25" t="s">
        <v>1281</v>
      </c>
      <c r="F1655" s="27">
        <v>42564</v>
      </c>
      <c r="G1655" s="25" t="s">
        <v>2905</v>
      </c>
    </row>
    <row r="1656" spans="1:7" x14ac:dyDescent="0.35">
      <c r="A1656" s="38" t="s">
        <v>3319</v>
      </c>
      <c r="B1656" s="28" t="s">
        <v>3320</v>
      </c>
      <c r="C1656" s="25" t="s">
        <v>16</v>
      </c>
      <c r="D1656" s="25">
        <v>5</v>
      </c>
      <c r="E1656" s="25" t="s">
        <v>1281</v>
      </c>
      <c r="F1656" s="27">
        <v>41565</v>
      </c>
      <c r="G1656" s="25" t="s">
        <v>2905</v>
      </c>
    </row>
    <row r="1657" spans="1:7" x14ac:dyDescent="0.35">
      <c r="A1657" s="38" t="s">
        <v>3321</v>
      </c>
      <c r="B1657" s="28" t="s">
        <v>3322</v>
      </c>
      <c r="C1657" s="25" t="s">
        <v>16</v>
      </c>
      <c r="D1657" s="25">
        <v>5</v>
      </c>
      <c r="E1657" s="25" t="s">
        <v>1281</v>
      </c>
      <c r="F1657" s="27">
        <v>41565</v>
      </c>
      <c r="G1657" s="25" t="s">
        <v>2905</v>
      </c>
    </row>
    <row r="1658" spans="1:7" x14ac:dyDescent="0.35">
      <c r="A1658" s="38" t="s">
        <v>3323</v>
      </c>
      <c r="B1658" s="28" t="s">
        <v>3324</v>
      </c>
      <c r="C1658" s="25" t="s">
        <v>16</v>
      </c>
      <c r="D1658" s="25">
        <v>5</v>
      </c>
      <c r="E1658" s="25" t="s">
        <v>1281</v>
      </c>
      <c r="F1658" s="27">
        <v>41565</v>
      </c>
      <c r="G1658" s="25" t="s">
        <v>2905</v>
      </c>
    </row>
    <row r="1659" spans="1:7" x14ac:dyDescent="0.35">
      <c r="A1659" s="38" t="s">
        <v>3325</v>
      </c>
      <c r="B1659" s="28" t="s">
        <v>3326</v>
      </c>
      <c r="C1659" s="25" t="s">
        <v>16</v>
      </c>
      <c r="D1659" s="25">
        <v>5</v>
      </c>
      <c r="E1659" s="25" t="s">
        <v>1281</v>
      </c>
      <c r="F1659" s="27">
        <v>41565</v>
      </c>
      <c r="G1659" s="25" t="s">
        <v>2905</v>
      </c>
    </row>
    <row r="1660" spans="1:7" x14ac:dyDescent="0.35">
      <c r="A1660" s="38" t="s">
        <v>3327</v>
      </c>
      <c r="B1660" s="28" t="s">
        <v>3328</v>
      </c>
      <c r="C1660" s="25" t="s">
        <v>16</v>
      </c>
      <c r="D1660" s="25">
        <v>5</v>
      </c>
      <c r="E1660" s="25" t="s">
        <v>1281</v>
      </c>
      <c r="F1660" s="27">
        <v>41565</v>
      </c>
      <c r="G1660" s="25" t="s">
        <v>2905</v>
      </c>
    </row>
    <row r="1661" spans="1:7" x14ac:dyDescent="0.35">
      <c r="A1661" s="38" t="s">
        <v>3329</v>
      </c>
      <c r="B1661" s="28" t="s">
        <v>3330</v>
      </c>
      <c r="C1661" s="25" t="s">
        <v>16</v>
      </c>
      <c r="D1661" s="25">
        <v>5</v>
      </c>
      <c r="E1661" s="25" t="s">
        <v>1281</v>
      </c>
      <c r="F1661" s="27">
        <v>41565</v>
      </c>
      <c r="G1661" s="25" t="s">
        <v>2905</v>
      </c>
    </row>
    <row r="1662" spans="1:7" x14ac:dyDescent="0.35">
      <c r="A1662" s="38" t="s">
        <v>3331</v>
      </c>
      <c r="B1662" s="28" t="s">
        <v>3332</v>
      </c>
      <c r="C1662" s="25" t="s">
        <v>16</v>
      </c>
      <c r="D1662" s="25">
        <v>5</v>
      </c>
      <c r="E1662" s="25" t="s">
        <v>1281</v>
      </c>
      <c r="F1662" s="27">
        <v>41565</v>
      </c>
      <c r="G1662" s="25" t="s">
        <v>2905</v>
      </c>
    </row>
    <row r="1663" spans="1:7" x14ac:dyDescent="0.35">
      <c r="A1663" s="38" t="s">
        <v>3333</v>
      </c>
      <c r="B1663" s="28" t="s">
        <v>3334</v>
      </c>
      <c r="C1663" s="25" t="s">
        <v>16</v>
      </c>
      <c r="D1663" s="25">
        <v>5</v>
      </c>
      <c r="E1663" s="25" t="s">
        <v>1281</v>
      </c>
      <c r="F1663" s="27">
        <v>41565</v>
      </c>
      <c r="G1663" s="25" t="s">
        <v>2905</v>
      </c>
    </row>
    <row r="1664" spans="1:7" x14ac:dyDescent="0.35">
      <c r="A1664" s="38" t="s">
        <v>3335</v>
      </c>
      <c r="B1664" s="28" t="s">
        <v>3336</v>
      </c>
      <c r="C1664" s="25" t="s">
        <v>16</v>
      </c>
      <c r="D1664" s="25">
        <v>5</v>
      </c>
      <c r="E1664" s="25" t="s">
        <v>1281</v>
      </c>
      <c r="F1664" s="27">
        <v>41705</v>
      </c>
      <c r="G1664" s="25" t="s">
        <v>2905</v>
      </c>
    </row>
    <row r="1665" spans="1:7" x14ac:dyDescent="0.35">
      <c r="A1665" s="38" t="s">
        <v>3337</v>
      </c>
      <c r="B1665" s="28" t="s">
        <v>3338</v>
      </c>
      <c r="C1665" s="25" t="s">
        <v>16</v>
      </c>
      <c r="D1665" s="25">
        <v>5</v>
      </c>
      <c r="E1665" s="25" t="s">
        <v>1281</v>
      </c>
      <c r="F1665" s="27">
        <v>41565</v>
      </c>
      <c r="G1665" s="25" t="s">
        <v>2905</v>
      </c>
    </row>
    <row r="1666" spans="1:7" x14ac:dyDescent="0.35">
      <c r="A1666" s="38" t="s">
        <v>3339</v>
      </c>
      <c r="B1666" s="28" t="s">
        <v>3340</v>
      </c>
      <c r="C1666" s="25" t="s">
        <v>16</v>
      </c>
      <c r="D1666" s="25">
        <v>5</v>
      </c>
      <c r="E1666" s="25" t="s">
        <v>1281</v>
      </c>
      <c r="F1666" s="27">
        <v>41565</v>
      </c>
      <c r="G1666" s="25" t="s">
        <v>2905</v>
      </c>
    </row>
    <row r="1667" spans="1:7" x14ac:dyDescent="0.35">
      <c r="A1667" s="38" t="s">
        <v>3341</v>
      </c>
      <c r="B1667" s="28" t="s">
        <v>3342</v>
      </c>
      <c r="C1667" s="25" t="s">
        <v>16</v>
      </c>
      <c r="D1667" s="25">
        <v>5</v>
      </c>
      <c r="E1667" s="25" t="s">
        <v>1281</v>
      </c>
      <c r="F1667" s="27">
        <v>41565</v>
      </c>
      <c r="G1667" s="25" t="s">
        <v>2905</v>
      </c>
    </row>
    <row r="1668" spans="1:7" x14ac:dyDescent="0.35">
      <c r="A1668" s="38" t="s">
        <v>3343</v>
      </c>
      <c r="B1668" s="28" t="s">
        <v>3344</v>
      </c>
      <c r="C1668" s="25" t="s">
        <v>16</v>
      </c>
      <c r="D1668" s="25">
        <v>5</v>
      </c>
      <c r="E1668" s="25" t="s">
        <v>1281</v>
      </c>
      <c r="F1668" s="27">
        <v>41565</v>
      </c>
      <c r="G1668" s="25" t="s">
        <v>2905</v>
      </c>
    </row>
    <row r="1669" spans="1:7" x14ac:dyDescent="0.35">
      <c r="A1669" s="38" t="s">
        <v>3345</v>
      </c>
      <c r="B1669" s="28" t="s">
        <v>3346</v>
      </c>
      <c r="C1669" s="25" t="s">
        <v>16</v>
      </c>
      <c r="D1669" s="25">
        <v>5</v>
      </c>
      <c r="E1669" s="25" t="s">
        <v>1281</v>
      </c>
      <c r="F1669" s="27">
        <v>41565</v>
      </c>
      <c r="G1669" s="25" t="s">
        <v>2905</v>
      </c>
    </row>
    <row r="1670" spans="1:7" x14ac:dyDescent="0.35">
      <c r="A1670" s="38" t="s">
        <v>3347</v>
      </c>
      <c r="B1670" s="28" t="s">
        <v>3348</v>
      </c>
      <c r="C1670" s="25" t="s">
        <v>16</v>
      </c>
      <c r="D1670" s="25">
        <v>5</v>
      </c>
      <c r="E1670" s="25" t="s">
        <v>1281</v>
      </c>
      <c r="F1670" s="27">
        <v>41565</v>
      </c>
      <c r="G1670" s="25" t="s">
        <v>2905</v>
      </c>
    </row>
    <row r="1671" spans="1:7" x14ac:dyDescent="0.35">
      <c r="A1671" s="38" t="s">
        <v>3349</v>
      </c>
      <c r="B1671" s="28" t="s">
        <v>3350</v>
      </c>
      <c r="C1671" s="25" t="s">
        <v>16</v>
      </c>
      <c r="D1671" s="25">
        <v>5</v>
      </c>
      <c r="E1671" s="25" t="s">
        <v>1281</v>
      </c>
      <c r="F1671" s="27">
        <v>41565</v>
      </c>
      <c r="G1671" s="25" t="s">
        <v>2905</v>
      </c>
    </row>
    <row r="1672" spans="1:7" x14ac:dyDescent="0.35">
      <c r="A1672" s="38" t="s">
        <v>3351</v>
      </c>
      <c r="B1672" s="28" t="s">
        <v>3352</v>
      </c>
      <c r="C1672" s="25" t="s">
        <v>16</v>
      </c>
      <c r="D1672" s="25">
        <v>5</v>
      </c>
      <c r="E1672" s="25" t="s">
        <v>1281</v>
      </c>
      <c r="F1672" s="27">
        <v>41565</v>
      </c>
      <c r="G1672" s="25" t="s">
        <v>2905</v>
      </c>
    </row>
    <row r="1673" spans="1:7" x14ac:dyDescent="0.35">
      <c r="A1673" s="38" t="s">
        <v>3353</v>
      </c>
      <c r="B1673" s="28" t="s">
        <v>3354</v>
      </c>
      <c r="C1673" s="25" t="s">
        <v>16</v>
      </c>
      <c r="D1673" s="25">
        <v>5</v>
      </c>
      <c r="E1673" s="25" t="s">
        <v>1281</v>
      </c>
      <c r="F1673" s="27">
        <v>41757</v>
      </c>
      <c r="G1673" s="25" t="s">
        <v>2905</v>
      </c>
    </row>
    <row r="1674" spans="1:7" x14ac:dyDescent="0.35">
      <c r="A1674" s="38" t="s">
        <v>3355</v>
      </c>
      <c r="B1674" s="28" t="s">
        <v>3356</v>
      </c>
      <c r="C1674" s="25" t="s">
        <v>16</v>
      </c>
      <c r="D1674" s="25">
        <v>5</v>
      </c>
      <c r="E1674" s="25" t="s">
        <v>1281</v>
      </c>
      <c r="F1674" s="27">
        <v>41565</v>
      </c>
      <c r="G1674" s="25" t="s">
        <v>2905</v>
      </c>
    </row>
    <row r="1675" spans="1:7" x14ac:dyDescent="0.35">
      <c r="A1675" s="38" t="s">
        <v>3357</v>
      </c>
      <c r="B1675" s="28" t="s">
        <v>3358</v>
      </c>
      <c r="C1675" s="25" t="s">
        <v>16</v>
      </c>
      <c r="D1675" s="25">
        <v>5</v>
      </c>
      <c r="E1675" s="25" t="s">
        <v>1281</v>
      </c>
      <c r="F1675" s="27">
        <v>41565</v>
      </c>
      <c r="G1675" s="25" t="s">
        <v>2905</v>
      </c>
    </row>
    <row r="1676" spans="1:7" x14ac:dyDescent="0.35">
      <c r="A1676" s="38" t="s">
        <v>3359</v>
      </c>
      <c r="B1676" s="28" t="s">
        <v>3360</v>
      </c>
      <c r="C1676" s="25" t="s">
        <v>16</v>
      </c>
      <c r="D1676" s="25">
        <v>5</v>
      </c>
      <c r="E1676" s="25" t="s">
        <v>1281</v>
      </c>
      <c r="F1676" s="27">
        <v>41565</v>
      </c>
      <c r="G1676" s="25" t="s">
        <v>2905</v>
      </c>
    </row>
    <row r="1677" spans="1:7" x14ac:dyDescent="0.35">
      <c r="A1677" s="38" t="s">
        <v>3361</v>
      </c>
      <c r="B1677" s="28" t="s">
        <v>3362</v>
      </c>
      <c r="C1677" s="25" t="s">
        <v>16</v>
      </c>
      <c r="D1677" s="25">
        <v>5</v>
      </c>
      <c r="E1677" s="25" t="s">
        <v>1281</v>
      </c>
      <c r="F1677" s="27">
        <v>41565</v>
      </c>
      <c r="G1677" s="25" t="s">
        <v>2905</v>
      </c>
    </row>
    <row r="1678" spans="1:7" x14ac:dyDescent="0.35">
      <c r="A1678" s="38" t="s">
        <v>3363</v>
      </c>
      <c r="B1678" s="28" t="s">
        <v>3364</v>
      </c>
      <c r="C1678" s="25" t="s">
        <v>16</v>
      </c>
      <c r="D1678" s="25">
        <v>5</v>
      </c>
      <c r="E1678" s="25" t="s">
        <v>1281</v>
      </c>
      <c r="F1678" s="27">
        <v>41757</v>
      </c>
      <c r="G1678" s="25" t="s">
        <v>2905</v>
      </c>
    </row>
    <row r="1679" spans="1:7" x14ac:dyDescent="0.35">
      <c r="A1679" s="38" t="s">
        <v>3365</v>
      </c>
      <c r="B1679" s="28" t="s">
        <v>3366</v>
      </c>
      <c r="C1679" s="25" t="s">
        <v>16</v>
      </c>
      <c r="D1679" s="25">
        <v>5</v>
      </c>
      <c r="E1679" s="25" t="s">
        <v>1281</v>
      </c>
      <c r="F1679" s="27">
        <v>41565</v>
      </c>
      <c r="G1679" s="25" t="s">
        <v>2905</v>
      </c>
    </row>
    <row r="1680" spans="1:7" x14ac:dyDescent="0.35">
      <c r="A1680" s="38" t="s">
        <v>3367</v>
      </c>
      <c r="B1680" s="28" t="s">
        <v>3287</v>
      </c>
      <c r="C1680" s="25" t="s">
        <v>16</v>
      </c>
      <c r="D1680" s="25">
        <v>5</v>
      </c>
      <c r="E1680" s="25" t="s">
        <v>1281</v>
      </c>
      <c r="F1680" s="27">
        <v>41565</v>
      </c>
      <c r="G1680" s="25" t="s">
        <v>2905</v>
      </c>
    </row>
    <row r="1681" spans="1:7" x14ac:dyDescent="0.35">
      <c r="A1681" s="38" t="s">
        <v>3368</v>
      </c>
      <c r="B1681" s="28" t="s">
        <v>3369</v>
      </c>
      <c r="C1681" s="25" t="s">
        <v>16</v>
      </c>
      <c r="D1681" s="25">
        <v>5</v>
      </c>
      <c r="E1681" s="25" t="s">
        <v>1281</v>
      </c>
      <c r="F1681" s="27">
        <v>41565</v>
      </c>
      <c r="G1681" s="25" t="s">
        <v>2905</v>
      </c>
    </row>
    <row r="1682" spans="1:7" x14ac:dyDescent="0.35">
      <c r="A1682" s="38" t="s">
        <v>3370</v>
      </c>
      <c r="B1682" s="28" t="s">
        <v>3371</v>
      </c>
      <c r="C1682" s="25" t="s">
        <v>16</v>
      </c>
      <c r="D1682" s="25">
        <v>5</v>
      </c>
      <c r="E1682" s="25" t="s">
        <v>1281</v>
      </c>
      <c r="F1682" s="27">
        <v>41565</v>
      </c>
      <c r="G1682" s="25" t="s">
        <v>2905</v>
      </c>
    </row>
    <row r="1683" spans="1:7" x14ac:dyDescent="0.35">
      <c r="A1683" s="38" t="s">
        <v>3372</v>
      </c>
      <c r="B1683" s="28" t="s">
        <v>3373</v>
      </c>
      <c r="C1683" s="25" t="s">
        <v>16</v>
      </c>
      <c r="D1683" s="25">
        <v>5</v>
      </c>
      <c r="E1683" s="25" t="s">
        <v>1281</v>
      </c>
      <c r="F1683" s="27">
        <v>41565</v>
      </c>
      <c r="G1683" s="25" t="s">
        <v>2905</v>
      </c>
    </row>
    <row r="1684" spans="1:7" x14ac:dyDescent="0.35">
      <c r="A1684" s="38" t="s">
        <v>3374</v>
      </c>
      <c r="B1684" s="28" t="s">
        <v>3375</v>
      </c>
      <c r="C1684" s="25" t="s">
        <v>16</v>
      </c>
      <c r="D1684" s="25">
        <v>5</v>
      </c>
      <c r="E1684" s="25" t="s">
        <v>1281</v>
      </c>
      <c r="F1684" s="27">
        <v>41565</v>
      </c>
      <c r="G1684" s="25" t="s">
        <v>2905</v>
      </c>
    </row>
    <row r="1685" spans="1:7" x14ac:dyDescent="0.35">
      <c r="A1685" s="38" t="s">
        <v>3376</v>
      </c>
      <c r="B1685" s="28" t="s">
        <v>3377</v>
      </c>
      <c r="C1685" s="25" t="s">
        <v>16</v>
      </c>
      <c r="D1685" s="25">
        <v>5</v>
      </c>
      <c r="E1685" s="25" t="s">
        <v>1281</v>
      </c>
      <c r="F1685" s="27">
        <v>41565</v>
      </c>
      <c r="G1685" s="25" t="s">
        <v>2905</v>
      </c>
    </row>
    <row r="1686" spans="1:7" x14ac:dyDescent="0.35">
      <c r="A1686" s="38" t="s">
        <v>3378</v>
      </c>
      <c r="B1686" s="28" t="s">
        <v>3379</v>
      </c>
      <c r="C1686" s="25" t="s">
        <v>16</v>
      </c>
      <c r="D1686" s="25">
        <v>5</v>
      </c>
      <c r="E1686" s="25" t="s">
        <v>1281</v>
      </c>
      <c r="F1686" s="27">
        <v>41565</v>
      </c>
      <c r="G1686" s="25" t="s">
        <v>2905</v>
      </c>
    </row>
    <row r="1687" spans="1:7" x14ac:dyDescent="0.35">
      <c r="A1687" s="38" t="s">
        <v>3380</v>
      </c>
      <c r="B1687" s="28" t="s">
        <v>3381</v>
      </c>
      <c r="C1687" s="25" t="s">
        <v>16</v>
      </c>
      <c r="D1687" s="25">
        <v>5</v>
      </c>
      <c r="E1687" s="25" t="s">
        <v>1281</v>
      </c>
      <c r="F1687" s="27">
        <v>41565</v>
      </c>
      <c r="G1687" s="25" t="s">
        <v>2905</v>
      </c>
    </row>
    <row r="1688" spans="1:7" x14ac:dyDescent="0.35">
      <c r="A1688" s="38" t="s">
        <v>3382</v>
      </c>
      <c r="B1688" s="28" t="s">
        <v>3383</v>
      </c>
      <c r="C1688" s="25" t="s">
        <v>16</v>
      </c>
      <c r="D1688" s="25">
        <v>5</v>
      </c>
      <c r="E1688" s="25" t="s">
        <v>1281</v>
      </c>
      <c r="F1688" s="27">
        <v>41565</v>
      </c>
      <c r="G1688" s="25" t="s">
        <v>2905</v>
      </c>
    </row>
    <row r="1689" spans="1:7" x14ac:dyDescent="0.35">
      <c r="A1689" s="38" t="s">
        <v>3384</v>
      </c>
      <c r="B1689" s="28" t="s">
        <v>3385</v>
      </c>
      <c r="C1689" s="25" t="s">
        <v>16</v>
      </c>
      <c r="D1689" s="25">
        <v>5</v>
      </c>
      <c r="E1689" s="25" t="s">
        <v>1281</v>
      </c>
      <c r="F1689" s="27">
        <v>41565</v>
      </c>
      <c r="G1689" s="25" t="s">
        <v>2905</v>
      </c>
    </row>
    <row r="1690" spans="1:7" x14ac:dyDescent="0.35">
      <c r="A1690" s="38" t="s">
        <v>3386</v>
      </c>
      <c r="B1690" s="28" t="s">
        <v>3387</v>
      </c>
      <c r="C1690" s="25" t="s">
        <v>16</v>
      </c>
      <c r="D1690" s="25">
        <v>6</v>
      </c>
      <c r="E1690" s="25" t="s">
        <v>1281</v>
      </c>
      <c r="F1690" s="27">
        <v>41565</v>
      </c>
      <c r="G1690" s="25" t="s">
        <v>2905</v>
      </c>
    </row>
    <row r="1691" spans="1:7" x14ac:dyDescent="0.35">
      <c r="A1691" s="38" t="s">
        <v>3388</v>
      </c>
      <c r="B1691" s="28" t="s">
        <v>3389</v>
      </c>
      <c r="C1691" s="25" t="s">
        <v>16</v>
      </c>
      <c r="D1691" s="25">
        <v>6</v>
      </c>
      <c r="E1691" s="25" t="s">
        <v>1281</v>
      </c>
      <c r="F1691" s="27">
        <v>41565</v>
      </c>
      <c r="G1691" s="25" t="s">
        <v>2905</v>
      </c>
    </row>
    <row r="1692" spans="1:7" x14ac:dyDescent="0.35">
      <c r="A1692" s="38" t="s">
        <v>3390</v>
      </c>
      <c r="B1692" s="28" t="s">
        <v>3391</v>
      </c>
      <c r="C1692" s="25" t="s">
        <v>16</v>
      </c>
      <c r="D1692" s="25">
        <v>6</v>
      </c>
      <c r="E1692" s="25" t="s">
        <v>1281</v>
      </c>
      <c r="F1692" s="27">
        <v>41565</v>
      </c>
      <c r="G1692" s="25" t="s">
        <v>2905</v>
      </c>
    </row>
    <row r="1693" spans="1:7" x14ac:dyDescent="0.35">
      <c r="A1693" s="38" t="s">
        <v>3392</v>
      </c>
      <c r="B1693" s="28" t="s">
        <v>3393</v>
      </c>
      <c r="C1693" s="25" t="s">
        <v>16</v>
      </c>
      <c r="D1693" s="25">
        <v>6</v>
      </c>
      <c r="E1693" s="25" t="s">
        <v>1281</v>
      </c>
      <c r="F1693" s="27">
        <v>41565</v>
      </c>
      <c r="G1693" s="25" t="s">
        <v>2905</v>
      </c>
    </row>
    <row r="1694" spans="1:7" x14ac:dyDescent="0.35">
      <c r="A1694" s="38" t="s">
        <v>3394</v>
      </c>
      <c r="B1694" s="28" t="s">
        <v>3344</v>
      </c>
      <c r="C1694" s="25" t="s">
        <v>16</v>
      </c>
      <c r="D1694" s="25">
        <v>6</v>
      </c>
      <c r="E1694" s="25" t="s">
        <v>1281</v>
      </c>
      <c r="F1694" s="27">
        <v>41565</v>
      </c>
      <c r="G1694" s="25" t="s">
        <v>2905</v>
      </c>
    </row>
    <row r="1695" spans="1:7" x14ac:dyDescent="0.35">
      <c r="A1695" s="38" t="s">
        <v>3395</v>
      </c>
      <c r="B1695" s="28" t="s">
        <v>3346</v>
      </c>
      <c r="C1695" s="25" t="s">
        <v>16</v>
      </c>
      <c r="D1695" s="25">
        <v>6</v>
      </c>
      <c r="E1695" s="25" t="s">
        <v>1281</v>
      </c>
      <c r="F1695" s="27">
        <v>41565</v>
      </c>
      <c r="G1695" s="25" t="s">
        <v>2905</v>
      </c>
    </row>
    <row r="1696" spans="1:7" x14ac:dyDescent="0.35">
      <c r="A1696" s="38" t="s">
        <v>3396</v>
      </c>
      <c r="B1696" s="28" t="s">
        <v>3348</v>
      </c>
      <c r="C1696" s="25" t="s">
        <v>16</v>
      </c>
      <c r="D1696" s="25">
        <v>6</v>
      </c>
      <c r="E1696" s="25" t="s">
        <v>1281</v>
      </c>
      <c r="F1696" s="27">
        <v>41565</v>
      </c>
      <c r="G1696" s="25" t="s">
        <v>2905</v>
      </c>
    </row>
    <row r="1697" spans="1:7" x14ac:dyDescent="0.35">
      <c r="A1697" s="38" t="s">
        <v>3397</v>
      </c>
      <c r="B1697" s="28" t="s">
        <v>3352</v>
      </c>
      <c r="C1697" s="25" t="s">
        <v>16</v>
      </c>
      <c r="D1697" s="25">
        <v>6</v>
      </c>
      <c r="E1697" s="25" t="s">
        <v>1281</v>
      </c>
      <c r="F1697" s="27">
        <v>41565</v>
      </c>
      <c r="G1697" s="25" t="s">
        <v>2905</v>
      </c>
    </row>
    <row r="1698" spans="1:7" x14ac:dyDescent="0.35">
      <c r="A1698" s="38" t="s">
        <v>3398</v>
      </c>
      <c r="B1698" s="28" t="s">
        <v>3354</v>
      </c>
      <c r="C1698" s="25" t="s">
        <v>16</v>
      </c>
      <c r="D1698" s="25">
        <v>6</v>
      </c>
      <c r="E1698" s="25" t="s">
        <v>1281</v>
      </c>
      <c r="F1698" s="27">
        <v>41565</v>
      </c>
      <c r="G1698" s="25" t="s">
        <v>2905</v>
      </c>
    </row>
    <row r="1699" spans="1:7" x14ac:dyDescent="0.35">
      <c r="A1699" s="38" t="s">
        <v>3399</v>
      </c>
      <c r="B1699" s="28" t="s">
        <v>3356</v>
      </c>
      <c r="C1699" s="25" t="s">
        <v>16</v>
      </c>
      <c r="D1699" s="25">
        <v>6</v>
      </c>
      <c r="E1699" s="25" t="s">
        <v>1281</v>
      </c>
      <c r="F1699" s="27">
        <v>41565</v>
      </c>
      <c r="G1699" s="25" t="s">
        <v>2905</v>
      </c>
    </row>
    <row r="1700" spans="1:7" x14ac:dyDescent="0.35">
      <c r="A1700" s="38" t="s">
        <v>3400</v>
      </c>
      <c r="B1700" s="28" t="s">
        <v>3320</v>
      </c>
      <c r="C1700" s="25" t="s">
        <v>16</v>
      </c>
      <c r="D1700" s="25">
        <v>6</v>
      </c>
      <c r="E1700" s="25" t="s">
        <v>1281</v>
      </c>
      <c r="F1700" s="27">
        <v>41565</v>
      </c>
      <c r="G1700" s="25" t="s">
        <v>2905</v>
      </c>
    </row>
    <row r="1701" spans="1:7" x14ac:dyDescent="0.35">
      <c r="A1701" s="38" t="s">
        <v>3401</v>
      </c>
      <c r="B1701" s="28" t="s">
        <v>3402</v>
      </c>
      <c r="C1701" s="25" t="s">
        <v>16</v>
      </c>
      <c r="D1701" s="25">
        <v>6</v>
      </c>
      <c r="E1701" s="25" t="s">
        <v>1281</v>
      </c>
      <c r="F1701" s="27">
        <v>41565</v>
      </c>
      <c r="G1701" s="25" t="s">
        <v>2905</v>
      </c>
    </row>
    <row r="1702" spans="1:7" x14ac:dyDescent="0.35">
      <c r="A1702" s="38" t="s">
        <v>3403</v>
      </c>
      <c r="B1702" s="28" t="s">
        <v>3322</v>
      </c>
      <c r="C1702" s="25" t="s">
        <v>16</v>
      </c>
      <c r="D1702" s="25">
        <v>6</v>
      </c>
      <c r="E1702" s="25" t="s">
        <v>1281</v>
      </c>
      <c r="F1702" s="27">
        <v>41565</v>
      </c>
      <c r="G1702" s="25" t="s">
        <v>2905</v>
      </c>
    </row>
    <row r="1703" spans="1:7" x14ac:dyDescent="0.35">
      <c r="A1703" s="38" t="s">
        <v>3404</v>
      </c>
      <c r="B1703" s="28" t="s">
        <v>3405</v>
      </c>
      <c r="C1703" s="25" t="s">
        <v>16</v>
      </c>
      <c r="D1703" s="25">
        <v>6</v>
      </c>
      <c r="E1703" s="25" t="s">
        <v>1281</v>
      </c>
      <c r="F1703" s="27">
        <v>41565</v>
      </c>
      <c r="G1703" s="25" t="s">
        <v>2905</v>
      </c>
    </row>
    <row r="1704" spans="1:7" x14ac:dyDescent="0.35">
      <c r="A1704" s="38" t="s">
        <v>3406</v>
      </c>
      <c r="B1704" s="28" t="s">
        <v>3407</v>
      </c>
      <c r="C1704" s="25" t="s">
        <v>16</v>
      </c>
      <c r="D1704" s="25">
        <v>6</v>
      </c>
      <c r="E1704" s="25" t="s">
        <v>1281</v>
      </c>
      <c r="F1704" s="27">
        <v>41565</v>
      </c>
      <c r="G1704" s="25" t="s">
        <v>2905</v>
      </c>
    </row>
    <row r="1705" spans="1:7" x14ac:dyDescent="0.35">
      <c r="A1705" s="38" t="s">
        <v>3408</v>
      </c>
      <c r="B1705" s="28" t="s">
        <v>3409</v>
      </c>
      <c r="C1705" s="25" t="s">
        <v>16</v>
      </c>
      <c r="D1705" s="25">
        <v>6</v>
      </c>
      <c r="E1705" s="25" t="s">
        <v>1281</v>
      </c>
      <c r="F1705" s="27">
        <v>41565</v>
      </c>
      <c r="G1705" s="25" t="s">
        <v>2905</v>
      </c>
    </row>
    <row r="1706" spans="1:7" x14ac:dyDescent="0.35">
      <c r="A1706" s="38" t="s">
        <v>3410</v>
      </c>
      <c r="B1706" s="28" t="s">
        <v>3411</v>
      </c>
      <c r="C1706" s="25" t="s">
        <v>16</v>
      </c>
      <c r="D1706" s="25">
        <v>6</v>
      </c>
      <c r="E1706" s="25" t="s">
        <v>1281</v>
      </c>
      <c r="F1706" s="27">
        <v>41565</v>
      </c>
      <c r="G1706" s="25" t="s">
        <v>2905</v>
      </c>
    </row>
    <row r="1707" spans="1:7" x14ac:dyDescent="0.35">
      <c r="A1707" s="38" t="s">
        <v>3412</v>
      </c>
      <c r="B1707" s="28" t="s">
        <v>3340</v>
      </c>
      <c r="C1707" s="25" t="s">
        <v>16</v>
      </c>
      <c r="D1707" s="25">
        <v>6</v>
      </c>
      <c r="E1707" s="25" t="s">
        <v>1281</v>
      </c>
      <c r="F1707" s="27">
        <v>41576</v>
      </c>
      <c r="G1707" s="25" t="s">
        <v>2905</v>
      </c>
    </row>
    <row r="1708" spans="1:7" x14ac:dyDescent="0.35">
      <c r="A1708" s="38" t="s">
        <v>3413</v>
      </c>
      <c r="B1708" s="28" t="s">
        <v>3414</v>
      </c>
      <c r="C1708" s="25" t="s">
        <v>16</v>
      </c>
      <c r="D1708" s="25">
        <v>6</v>
      </c>
      <c r="E1708" s="25" t="s">
        <v>1281</v>
      </c>
      <c r="F1708" s="27">
        <v>41576</v>
      </c>
      <c r="G1708" s="25" t="s">
        <v>2905</v>
      </c>
    </row>
    <row r="1709" spans="1:7" x14ac:dyDescent="0.35">
      <c r="A1709" s="38" t="s">
        <v>3415</v>
      </c>
      <c r="B1709" s="28" t="s">
        <v>3416</v>
      </c>
      <c r="C1709" s="25" t="s">
        <v>16</v>
      </c>
      <c r="D1709" s="25">
        <v>6</v>
      </c>
      <c r="E1709" s="25" t="s">
        <v>1281</v>
      </c>
      <c r="F1709" s="27">
        <v>41565</v>
      </c>
      <c r="G1709" s="25" t="s">
        <v>2905</v>
      </c>
    </row>
    <row r="1710" spans="1:7" x14ac:dyDescent="0.35">
      <c r="A1710" s="38" t="s">
        <v>3417</v>
      </c>
      <c r="B1710" s="28" t="s">
        <v>3418</v>
      </c>
      <c r="C1710" s="25" t="s">
        <v>16</v>
      </c>
      <c r="D1710" s="25">
        <v>6</v>
      </c>
      <c r="E1710" s="25" t="s">
        <v>1281</v>
      </c>
      <c r="F1710" s="27">
        <v>41565</v>
      </c>
      <c r="G1710" s="25" t="s">
        <v>2905</v>
      </c>
    </row>
    <row r="1711" spans="1:7" x14ac:dyDescent="0.35">
      <c r="A1711" s="38" t="s">
        <v>3419</v>
      </c>
      <c r="B1711" s="28" t="s">
        <v>3420</v>
      </c>
      <c r="C1711" s="25" t="s">
        <v>16</v>
      </c>
      <c r="D1711" s="25">
        <v>6</v>
      </c>
      <c r="E1711" s="25" t="s">
        <v>1281</v>
      </c>
      <c r="F1711" s="27">
        <v>41565</v>
      </c>
      <c r="G1711" s="25" t="s">
        <v>2905</v>
      </c>
    </row>
    <row r="1712" spans="1:7" x14ac:dyDescent="0.35">
      <c r="A1712" s="38" t="s">
        <v>3421</v>
      </c>
      <c r="B1712" s="28" t="s">
        <v>3422</v>
      </c>
      <c r="C1712" s="25" t="s">
        <v>16</v>
      </c>
      <c r="D1712" s="25">
        <v>6</v>
      </c>
      <c r="E1712" s="25" t="s">
        <v>1281</v>
      </c>
      <c r="F1712" s="27">
        <v>41565</v>
      </c>
      <c r="G1712" s="25" t="s">
        <v>2905</v>
      </c>
    </row>
    <row r="1713" spans="1:7" x14ac:dyDescent="0.35">
      <c r="A1713" s="38" t="s">
        <v>3423</v>
      </c>
      <c r="B1713" s="28" t="s">
        <v>3424</v>
      </c>
      <c r="C1713" s="25" t="s">
        <v>16</v>
      </c>
      <c r="D1713" s="25">
        <v>6</v>
      </c>
      <c r="E1713" s="25" t="s">
        <v>1281</v>
      </c>
      <c r="F1713" s="27">
        <v>41565</v>
      </c>
      <c r="G1713" s="25" t="s">
        <v>2905</v>
      </c>
    </row>
    <row r="1714" spans="1:7" x14ac:dyDescent="0.35">
      <c r="A1714" s="38" t="s">
        <v>3425</v>
      </c>
      <c r="B1714" s="28" t="s">
        <v>3426</v>
      </c>
      <c r="C1714" s="25" t="s">
        <v>16</v>
      </c>
      <c r="D1714" s="25">
        <v>6</v>
      </c>
      <c r="E1714" s="25" t="s">
        <v>1281</v>
      </c>
      <c r="F1714" s="27">
        <v>41565</v>
      </c>
      <c r="G1714" s="25" t="s">
        <v>2905</v>
      </c>
    </row>
    <row r="1715" spans="1:7" x14ac:dyDescent="0.35">
      <c r="A1715" s="38" t="s">
        <v>3427</v>
      </c>
      <c r="B1715" s="28" t="s">
        <v>3428</v>
      </c>
      <c r="C1715" s="25" t="s">
        <v>16</v>
      </c>
      <c r="D1715" s="25">
        <v>6</v>
      </c>
      <c r="E1715" s="25" t="s">
        <v>1281</v>
      </c>
      <c r="F1715" s="27">
        <v>41565</v>
      </c>
      <c r="G1715" s="25" t="s">
        <v>2905</v>
      </c>
    </row>
    <row r="1716" spans="1:7" x14ac:dyDescent="0.35">
      <c r="A1716" s="38" t="s">
        <v>3429</v>
      </c>
      <c r="B1716" s="28" t="s">
        <v>3430</v>
      </c>
      <c r="C1716" s="25" t="s">
        <v>16</v>
      </c>
      <c r="D1716" s="25">
        <v>6</v>
      </c>
      <c r="E1716" s="25" t="s">
        <v>1281</v>
      </c>
      <c r="F1716" s="27">
        <v>41565</v>
      </c>
      <c r="G1716" s="25" t="s">
        <v>2905</v>
      </c>
    </row>
    <row r="1717" spans="1:7" x14ac:dyDescent="0.35">
      <c r="A1717" s="38" t="s">
        <v>3431</v>
      </c>
      <c r="B1717" s="28" t="s">
        <v>3432</v>
      </c>
      <c r="C1717" s="25" t="s">
        <v>16</v>
      </c>
      <c r="D1717" s="25">
        <v>1</v>
      </c>
      <c r="E1717" s="25" t="s">
        <v>2881</v>
      </c>
      <c r="F1717" s="27">
        <v>41576</v>
      </c>
      <c r="G1717" s="25" t="s">
        <v>2905</v>
      </c>
    </row>
    <row r="1718" spans="1:7" x14ac:dyDescent="0.35">
      <c r="A1718" s="38" t="s">
        <v>3433</v>
      </c>
      <c r="B1718" s="28" t="s">
        <v>3434</v>
      </c>
      <c r="C1718" s="25" t="s">
        <v>16</v>
      </c>
      <c r="D1718" s="25">
        <v>2</v>
      </c>
      <c r="E1718" s="25" t="s">
        <v>1281</v>
      </c>
      <c r="F1718" s="27">
        <v>41564</v>
      </c>
      <c r="G1718" s="25" t="s">
        <v>2905</v>
      </c>
    </row>
    <row r="1719" spans="1:7" x14ac:dyDescent="0.35">
      <c r="A1719" s="38" t="s">
        <v>3435</v>
      </c>
      <c r="B1719" s="28" t="s">
        <v>1150</v>
      </c>
      <c r="C1719" s="25" t="s">
        <v>16</v>
      </c>
      <c r="D1719" s="25">
        <v>2</v>
      </c>
      <c r="E1719" s="25" t="s">
        <v>1149</v>
      </c>
      <c r="F1719" s="27">
        <v>41564</v>
      </c>
      <c r="G1719" s="25" t="s">
        <v>2905</v>
      </c>
    </row>
    <row r="1720" spans="1:7" x14ac:dyDescent="0.35">
      <c r="A1720" s="38" t="s">
        <v>3436</v>
      </c>
      <c r="B1720" s="28" t="s">
        <v>3437</v>
      </c>
      <c r="C1720" s="25" t="s">
        <v>16</v>
      </c>
      <c r="D1720" s="25">
        <v>1</v>
      </c>
      <c r="E1720" s="25" t="s">
        <v>1149</v>
      </c>
      <c r="F1720" s="27">
        <v>41576</v>
      </c>
      <c r="G1720" s="25" t="s">
        <v>2905</v>
      </c>
    </row>
    <row r="1721" spans="1:7" x14ac:dyDescent="0.35">
      <c r="A1721" s="38" t="s">
        <v>3438</v>
      </c>
      <c r="B1721" s="28" t="s">
        <v>3439</v>
      </c>
      <c r="C1721" s="25" t="s">
        <v>16</v>
      </c>
      <c r="D1721" s="25"/>
      <c r="E1721" s="25" t="s">
        <v>1281</v>
      </c>
      <c r="F1721" s="27">
        <v>41561</v>
      </c>
      <c r="G1721" s="25" t="s">
        <v>2905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/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733D9DB7DC494BAF12E4712C9F7AEF" ma:contentTypeVersion="12" ma:contentTypeDescription="Create a new document." ma:contentTypeScope="" ma:versionID="467b0719c888fe9d9cde1414104988d2">
  <xsd:schema xmlns:xsd="http://www.w3.org/2001/XMLSchema" xmlns:xs="http://www.w3.org/2001/XMLSchema" xmlns:p="http://schemas.microsoft.com/office/2006/metadata/properties" xmlns:ns2="96c16ad0-f375-4e4e-8615-3f7474d7331e" xmlns:ns3="9b0ca71c-210a-4371-a9c7-9f929c6d7f37" targetNamespace="http://schemas.microsoft.com/office/2006/metadata/properties" ma:root="true" ma:fieldsID="07b0a831639aec1a6e14f82f055684dc" ns2:_="" ns3:_="">
    <xsd:import namespace="96c16ad0-f375-4e4e-8615-3f7474d7331e"/>
    <xsd:import namespace="9b0ca71c-210a-4371-a9c7-9f929c6d7f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c16ad0-f375-4e4e-8615-3f7474d733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0ca71c-210a-4371-a9c7-9f929c6d7f3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791346F-358C-4799-8DDE-B85D7CE8CD0B}"/>
</file>

<file path=customXml/itemProps2.xml><?xml version="1.0" encoding="utf-8"?>
<ds:datastoreItem xmlns:ds="http://schemas.openxmlformats.org/officeDocument/2006/customXml" ds:itemID="{4EF74AF8-AA09-451A-9FBF-F889F7033AC0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9b0ca71c-210a-4371-a9c7-9f929c6d7f37"/>
    <ds:schemaRef ds:uri="http://purl.org/dc/dcmitype/"/>
    <ds:schemaRef ds:uri="d8a2961b-20ce-41c8-ad0a-3b85d038632a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6ECC20B-8886-495C-B9C8-83F6EA76E2B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26</vt:i4>
      </vt:variant>
    </vt:vector>
  </HeadingPairs>
  <TitlesOfParts>
    <vt:vector size="31" baseType="lpstr">
      <vt:lpstr>Sheet1</vt:lpstr>
      <vt:lpstr>I&amp;E account</vt:lpstr>
      <vt:lpstr>Balance Sheet</vt:lpstr>
      <vt:lpstr>TB</vt:lpstr>
      <vt:lpstr>Subjective</vt:lpstr>
      <vt:lpstr>CurrentColumnIndex</vt:lpstr>
      <vt:lpstr>CurrentColumnRowIndex</vt:lpstr>
      <vt:lpstr>CurrentRowLineItemIndex</vt:lpstr>
      <vt:lpstr>datasource_app_short_name</vt:lpstr>
      <vt:lpstr>datasource_code</vt:lpstr>
      <vt:lpstr>DLRGRptInfoLocation</vt:lpstr>
      <vt:lpstr>DLRGRptInfoSuccessfull</vt:lpstr>
      <vt:lpstr>FSGRegionAmounts</vt:lpstr>
      <vt:lpstr>FSGRegionColumnHeading1</vt:lpstr>
      <vt:lpstr>FSGRegionColumnHeading2</vt:lpstr>
      <vt:lpstr>FSGRegionLineItems</vt:lpstr>
      <vt:lpstr>FSGRegionReportHeading</vt:lpstr>
      <vt:lpstr>FSGRegionReportTitle</vt:lpstr>
      <vt:lpstr>MenuInsertColumnValues</vt:lpstr>
      <vt:lpstr>MenuInsertRowValues</vt:lpstr>
      <vt:lpstr>NumberOfColumnHeadingLines</vt:lpstr>
      <vt:lpstr>'I&amp;E account'!Print_Area</vt:lpstr>
      <vt:lpstr>rg_report_id</vt:lpstr>
      <vt:lpstr>StartColumnIndex</vt:lpstr>
      <vt:lpstr>StartColumnRowIndex</vt:lpstr>
      <vt:lpstr>StartRowLineItemIndex</vt:lpstr>
      <vt:lpstr>template_app_short_name</vt:lpstr>
      <vt:lpstr>template_code</vt:lpstr>
      <vt:lpstr>template_description</vt:lpstr>
      <vt:lpstr>template_language</vt:lpstr>
      <vt:lpstr>template_name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Aled Evans</dc:creator>
  <cp:lastModifiedBy>Farid Zouheir</cp:lastModifiedBy>
  <cp:lastPrinted>2019-01-23T13:25:36Z</cp:lastPrinted>
  <dcterms:created xsi:type="dcterms:W3CDTF">2019-01-10T14:14:09Z</dcterms:created>
  <dcterms:modified xsi:type="dcterms:W3CDTF">2021-01-26T13:08:43Z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0x010100DC733D9DB7DC494BAF12E4712C9F7AEF</vt:lpwstr>
  </property>
</Properties>
</file>